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S:\Corporate Files\Website New\resource\"/>
    </mc:Choice>
  </mc:AlternateContent>
  <xr:revisionPtr revIDLastSave="0" documentId="13_ncr:1_{1BCD4C30-2CBD-4DD7-A475-11CF5F4D68D6}" xr6:coauthVersionLast="45" xr6:coauthVersionMax="45" xr10:uidLastSave="{00000000-0000-0000-0000-000000000000}"/>
  <bookViews>
    <workbookView xWindow="51480" yWindow="3840" windowWidth="29040" windowHeight="15840" xr2:uid="{00000000-000D-0000-FFFF-FFFF00000000}"/>
  </bookViews>
  <sheets>
    <sheet name="Out Rush Current Calculation" sheetId="7" r:id="rId1"/>
    <sheet name="C37.06 - 2009" sheetId="10" r:id="rId2"/>
    <sheet name="IEEE Std. 1036-2010" sheetId="8" r:id="rId3"/>
    <sheet name="PES-TR16" sheetId="9" r:id="rId4"/>
  </sheets>
  <externalReferences>
    <externalReference r:id="rId5"/>
  </externalReferences>
  <definedNames>
    <definedName name="_Ref348447949" localSheetId="0">'Out Rush Current Calculation'!#REF!</definedName>
    <definedName name="_Ref348451275" localSheetId="0">'Out Rush Current Calculation'!$C$36</definedName>
    <definedName name="_xlnm.Print_Area" localSheetId="1">'C37.06 - 2009'!$A$1:$I$40,'C37.06 - 2009'!$J$1:$W$62</definedName>
    <definedName name="_xlnm.Print_Area" localSheetId="2">'IEEE Std. 1036-2010'!$A$1:$J$133</definedName>
    <definedName name="_xlnm.Print_Area" localSheetId="0">'Out Rush Current Calculation'!$B$1:$O$65</definedName>
    <definedName name="_xlnm.Print_Area" localSheetId="3">'PES-TR16'!$A$1:$J$166</definedName>
    <definedName name="rms">'[1]REACTOR OL SETTING'!$AL$15</definedName>
    <definedName name="squaredvalues">'[1]REACTOR OL SETTING'!$AL$4:$AO$14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5" i="7" l="1"/>
  <c r="G96" i="7"/>
  <c r="G97" i="7"/>
  <c r="G95" i="7"/>
  <c r="G94" i="7"/>
  <c r="G93" i="7"/>
  <c r="G73" i="7" l="1"/>
  <c r="G74" i="7"/>
  <c r="G76" i="7"/>
  <c r="G72" i="7"/>
  <c r="AJ51" i="7" l="1"/>
  <c r="AK51" i="7" s="1"/>
  <c r="AJ52" i="7"/>
  <c r="AK52" i="7" s="1"/>
  <c r="AJ53" i="7"/>
  <c r="AK53" i="7" s="1"/>
  <c r="AJ54" i="7"/>
  <c r="AK54" i="7" s="1"/>
  <c r="AJ55" i="7"/>
  <c r="AK55" i="7" s="1"/>
  <c r="AJ56" i="7"/>
  <c r="AK56" i="7" s="1"/>
  <c r="AJ50" i="7"/>
  <c r="AK50" i="7" s="1"/>
  <c r="AJ49" i="7"/>
  <c r="AK49" i="7" s="1"/>
  <c r="I50" i="7"/>
  <c r="I51" i="7"/>
  <c r="I52" i="7"/>
  <c r="I53" i="7"/>
  <c r="I54" i="7"/>
  <c r="I55" i="7"/>
  <c r="I56" i="7"/>
  <c r="I49" i="7"/>
  <c r="G50" i="7"/>
  <c r="G51" i="7"/>
  <c r="G52" i="7"/>
  <c r="G53" i="7"/>
  <c r="G54" i="7"/>
  <c r="G55" i="7"/>
  <c r="G56" i="7"/>
  <c r="G49" i="7"/>
  <c r="AK58" i="7" l="1"/>
  <c r="AK59" i="7" s="1"/>
  <c r="G58" i="7"/>
  <c r="C58" i="7" l="1"/>
  <c r="C59" i="7" s="1"/>
  <c r="E61" i="7" s="1"/>
  <c r="E62" i="7" s="1"/>
  <c r="G85" i="7" l="1"/>
  <c r="I75" i="7"/>
  <c r="I96" i="7"/>
  <c r="G104" i="7"/>
  <c r="I94" i="7"/>
  <c r="G105" i="7"/>
  <c r="G107" i="7"/>
  <c r="G106" i="7"/>
  <c r="G103" i="7"/>
  <c r="I97" i="7"/>
  <c r="I95" i="7"/>
  <c r="I93" i="7"/>
  <c r="G82" i="7"/>
  <c r="I72" i="7"/>
  <c r="G83" i="7"/>
  <c r="I73" i="7"/>
  <c r="G84" i="7"/>
  <c r="I74" i="7"/>
  <c r="G86" i="7"/>
  <c r="I76" i="7"/>
  <c r="E63" i="7"/>
  <c r="E64" i="7" s="1"/>
  <c r="E65" i="7"/>
  <c r="I85" i="7" l="1"/>
  <c r="I106" i="7"/>
  <c r="I104" i="7"/>
  <c r="I103" i="7"/>
  <c r="I105" i="7"/>
  <c r="I107" i="7"/>
  <c r="I82" i="7"/>
  <c r="I83" i="7"/>
  <c r="I84" i="7"/>
  <c r="I86" i="7"/>
</calcChain>
</file>

<file path=xl/sharedStrings.xml><?xml version="1.0" encoding="utf-8"?>
<sst xmlns="http://schemas.openxmlformats.org/spreadsheetml/2006/main" count="82" uniqueCount="62">
  <si>
    <t xml:space="preserve"> </t>
  </si>
  <si>
    <t>Northeast Power Systems, Inc.</t>
  </si>
  <si>
    <t xml:space="preserve">66 Carey Road, Queensbury, NY              </t>
  </si>
  <si>
    <t>Phone: (518) 792-4776   Fax: (518) 792-5767    www.nepsi.com</t>
  </si>
  <si>
    <t>Customer Name:</t>
  </si>
  <si>
    <t>Project Name:</t>
  </si>
  <si>
    <t>Background Information</t>
  </si>
  <si>
    <t>Project Information</t>
  </si>
  <si>
    <t>CAPACITOR BANK OUT RUSH CURRENT CALCULATION</t>
  </si>
  <si>
    <t>Capacitor Bank &amp; System Data</t>
  </si>
  <si>
    <r>
      <t>Stage Inrush/Outrush Inductance (</t>
    </r>
    <r>
      <rPr>
        <sz val="10"/>
        <rFont val="Arial"/>
        <family val="2"/>
      </rPr>
      <t>µH)</t>
    </r>
  </si>
  <si>
    <t>Stage 1</t>
  </si>
  <si>
    <t>Stage 2</t>
  </si>
  <si>
    <t>Stage 3</t>
  </si>
  <si>
    <t>Stage 4</t>
  </si>
  <si>
    <t>Stage 5</t>
  </si>
  <si>
    <t>Stage 6</t>
  </si>
  <si>
    <t>Stage 7</t>
  </si>
  <si>
    <t>Stage 8</t>
  </si>
  <si>
    <t>Stage Rating        (kvar)</t>
  </si>
  <si>
    <t>Frequency Rating of Bank (HZ)</t>
  </si>
  <si>
    <t>Bank Voltage Rating (kV)</t>
  </si>
  <si>
    <t>Current Rating (amps)</t>
  </si>
  <si>
    <t>Incoming outrush reactor Inductance (µH)</t>
  </si>
  <si>
    <t>Total inductance between capacitor bank and fault (µH)</t>
  </si>
  <si>
    <r>
      <t>L</t>
    </r>
    <r>
      <rPr>
        <vertAlign val="subscript"/>
        <sz val="11"/>
        <color theme="1"/>
        <rFont val="Calibri"/>
        <family val="2"/>
        <scheme val="minor"/>
      </rPr>
      <t>eq</t>
    </r>
    <r>
      <rPr>
        <sz val="11"/>
        <color theme="1"/>
        <rFont val="Calibri"/>
        <family val="2"/>
        <scheme val="minor"/>
      </rPr>
      <t xml:space="preserve"> (capacitor bank)(µH)</t>
    </r>
  </si>
  <si>
    <t>Surge Impedance of Circuit (Zo)</t>
  </si>
  <si>
    <t>ohms</t>
  </si>
  <si>
    <t>Peak Outrush Current (Io)</t>
  </si>
  <si>
    <t>kA (amps peak)</t>
  </si>
  <si>
    <r>
      <t>Capacitance               (</t>
    </r>
    <r>
      <rPr>
        <sz val="10"/>
        <rFont val="Calibri"/>
        <family val="2"/>
      </rPr>
      <t>µ</t>
    </r>
    <r>
      <rPr>
        <sz val="10"/>
        <rFont val="Arial"/>
        <family val="2"/>
      </rPr>
      <t>F)</t>
    </r>
  </si>
  <si>
    <t>Total Capacitance (µF)</t>
  </si>
  <si>
    <t>Hertz</t>
  </si>
  <si>
    <r>
      <t>Angular Frequency (</t>
    </r>
    <r>
      <rPr>
        <sz val="16"/>
        <color theme="1"/>
        <rFont val="Calibri"/>
        <family val="2"/>
        <scheme val="minor"/>
      </rPr>
      <t>ω</t>
    </r>
    <r>
      <rPr>
        <sz val="11"/>
        <color theme="1"/>
        <rFont val="Calibri"/>
        <family val="2"/>
        <scheme val="minor"/>
      </rPr>
      <t>o)</t>
    </r>
  </si>
  <si>
    <t>rad/s</t>
  </si>
  <si>
    <t>Equipment Tag:</t>
  </si>
  <si>
    <t>Tag Name</t>
  </si>
  <si>
    <t>Customer Name</t>
  </si>
  <si>
    <t>Project Name</t>
  </si>
  <si>
    <t>Outrush Frequency (f)</t>
  </si>
  <si>
    <t>Formulas</t>
  </si>
  <si>
    <t>kAKHz</t>
  </si>
  <si>
    <t xml:space="preserve">I X f Product </t>
  </si>
  <si>
    <t>Note Paragraph to left for general purpose breakers.</t>
  </si>
  <si>
    <t>Note current inrush peak and frequency may break from preferred standard values.</t>
  </si>
  <si>
    <t>(outrush reactor inductance on capacitor bank main or feeder cables)</t>
  </si>
  <si>
    <t>(a 10% over-voltage may be considered for worst case condition)</t>
  </si>
  <si>
    <r>
      <t xml:space="preserve">(inductance of cables - assume 0.2 </t>
    </r>
    <r>
      <rPr>
        <sz val="10"/>
        <rFont val="Calibri"/>
        <family val="2"/>
      </rPr>
      <t>µ</t>
    </r>
    <r>
      <rPr>
        <sz val="10"/>
        <rFont val="Arial"/>
        <family val="2"/>
      </rPr>
      <t>H/Foot if not known)</t>
    </r>
  </si>
  <si>
    <t>Zo (total inductance)(µH)</t>
  </si>
  <si>
    <t>Note Paragraph to left for C1 and C2 rated breakers. (The peak withstand and close &amp; latch rating = 2.6 x breaker sym. short circuit rating)</t>
  </si>
  <si>
    <t>Short Circuit Interrupt Rating (kA Sym)</t>
  </si>
  <si>
    <t>For C1 and C2 Rated Breakers</t>
  </si>
  <si>
    <t>Close and Latch Rating</t>
  </si>
  <si>
    <t>Interrupt Rating (kA)</t>
  </si>
  <si>
    <t>For General Purpose Breakers and C0 Rated Breakers</t>
  </si>
  <si>
    <t>Within Close &amp; Latch Rating</t>
  </si>
  <si>
    <t>The lesser of 1.41 x Int Rating or 50 kA</t>
  </si>
  <si>
    <t>BREAKER RATING - Single Bank Operation</t>
  </si>
  <si>
    <t>BREAKER RATING - Parallel Bank Operation (2-Identical Systems in Parallel)</t>
  </si>
  <si>
    <t>Outrush Current Less than 20 kAKHz</t>
  </si>
  <si>
    <t xml:space="preserve">Learn more about outrush reactors with this YouTube Live Video. </t>
  </si>
  <si>
    <t>https://youtu.be/YE-7cB8rG0U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</si>
</sst>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1"/>
      <color theme="1"/>
      <name val="Calibri"/>
      <family val="2"/>
      <scheme val="minor"/>
    </font>
    <font>
      <b/>
      <sz val="16"/>
      <color theme="1"/>
      <name val="Calibri"/>
      <family val="2"/>
      <scheme val="minor"/>
    </font>
    <font>
      <b/>
      <sz val="28"/>
      <color theme="1"/>
      <name val="Calibri"/>
      <family val="2"/>
      <scheme val="minor"/>
    </font>
    <font>
      <sz val="20"/>
      <color theme="1"/>
      <name val="Calibri"/>
      <family val="2"/>
      <scheme val="minor"/>
    </font>
    <font>
      <sz val="14"/>
      <color theme="1"/>
      <name val="Calibri"/>
      <family val="2"/>
      <scheme val="minor"/>
    </font>
    <font>
      <sz val="14"/>
      <name val="Arial"/>
      <family val="2"/>
    </font>
    <font>
      <b/>
      <sz val="16"/>
      <name val="Arial"/>
      <family val="2"/>
    </font>
    <font>
      <sz val="12"/>
      <color theme="1"/>
      <name val="Calibri"/>
      <family val="2"/>
      <scheme val="minor"/>
    </font>
    <font>
      <b/>
      <sz val="20"/>
      <color theme="1"/>
      <name val="Calibri"/>
      <family val="2"/>
      <scheme val="minor"/>
    </font>
    <font>
      <sz val="8"/>
      <color theme="1"/>
      <name val="Calibri"/>
      <family val="2"/>
      <scheme val="minor"/>
    </font>
    <font>
      <sz val="16"/>
      <name val="Arial"/>
      <family val="2"/>
    </font>
    <font>
      <sz val="11"/>
      <color theme="0"/>
      <name val="Calibri"/>
      <family val="2"/>
      <scheme val="minor"/>
    </font>
    <font>
      <sz val="10"/>
      <name val="Calibri"/>
      <family val="2"/>
    </font>
    <font>
      <vertAlign val="subscript"/>
      <sz val="11"/>
      <color theme="1"/>
      <name val="Calibri"/>
      <family val="2"/>
      <scheme val="minor"/>
    </font>
    <font>
      <sz val="16"/>
      <color theme="1"/>
      <name val="Calibri"/>
      <family val="2"/>
      <scheme val="minor"/>
    </font>
    <font>
      <sz val="10"/>
      <color theme="0"/>
      <name val="Arial"/>
      <family val="2"/>
    </font>
    <font>
      <sz val="10"/>
      <color rgb="FFFF0000"/>
      <name val="Arial"/>
      <family val="2"/>
    </font>
    <font>
      <b/>
      <sz val="11"/>
      <color theme="1"/>
      <name val="Calibri"/>
      <family val="2"/>
      <scheme val="minor"/>
    </font>
    <font>
      <u/>
      <sz val="11"/>
      <color theme="1"/>
      <name val="Calibri"/>
      <family val="2"/>
      <scheme val="minor"/>
    </font>
    <font>
      <sz val="9"/>
      <color theme="1"/>
      <name val="Calibri"/>
      <family val="2"/>
      <scheme val="minor"/>
    </font>
    <font>
      <u/>
      <sz val="10"/>
      <color theme="10"/>
      <name val="Arial"/>
      <family val="2"/>
    </font>
  </fonts>
  <fills count="4">
    <fill>
      <patternFill patternType="none"/>
    </fill>
    <fill>
      <patternFill patternType="gray125"/>
    </fill>
    <fill>
      <patternFill patternType="solid">
        <fgColor rgb="FFFFFFCC"/>
      </patternFill>
    </fill>
    <fill>
      <patternFill patternType="solid">
        <fgColor theme="4" tint="0.79998168889431442"/>
        <bgColor indexed="64"/>
      </patternFill>
    </fill>
  </fills>
  <borders count="9">
    <border>
      <left/>
      <right/>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top style="thin">
        <color rgb="FFB2B2B2"/>
      </top>
      <bottom style="thin">
        <color indexed="64"/>
      </bottom>
      <diagonal/>
    </border>
    <border>
      <left style="thin">
        <color rgb="FFB2B2B2"/>
      </left>
      <right style="thin">
        <color rgb="FFB2B2B2"/>
      </right>
      <top/>
      <bottom style="thin">
        <color rgb="FFB2B2B2"/>
      </bottom>
      <diagonal/>
    </border>
    <border>
      <left style="thin">
        <color indexed="64"/>
      </left>
      <right style="thin">
        <color rgb="FFB2B2B2"/>
      </right>
      <top/>
      <bottom/>
      <diagonal/>
    </border>
    <border>
      <left/>
      <right style="thin">
        <color indexed="64"/>
      </right>
      <top/>
      <bottom/>
      <diagonal/>
    </border>
    <border>
      <left/>
      <right/>
      <top style="thin">
        <color indexed="64"/>
      </top>
      <bottom style="thin">
        <color indexed="64"/>
      </bottom>
      <diagonal/>
    </border>
  </borders>
  <cellStyleXfs count="7">
    <xf numFmtId="0" fontId="0" fillId="0" borderId="0"/>
    <xf numFmtId="0" fontId="10" fillId="0" borderId="0"/>
    <xf numFmtId="0" fontId="10" fillId="2" borderId="2" applyNumberFormat="0" applyFont="0" applyAlignment="0" applyProtection="0"/>
    <xf numFmtId="9" fontId="10" fillId="0" borderId="0" applyFont="0" applyFill="0" applyBorder="0" applyAlignment="0" applyProtection="0"/>
    <xf numFmtId="0" fontId="7" fillId="0" borderId="0"/>
    <xf numFmtId="0" fontId="9" fillId="0" borderId="0"/>
    <xf numFmtId="0" fontId="30" fillId="0" borderId="0" applyNumberFormat="0" applyFill="0" applyBorder="0" applyAlignment="0" applyProtection="0"/>
  </cellStyleXfs>
  <cellXfs count="143">
    <xf numFmtId="0" fontId="0" fillId="0" borderId="0" xfId="0"/>
    <xf numFmtId="0" fontId="10" fillId="0" borderId="0" xfId="1"/>
    <xf numFmtId="0" fontId="0" fillId="0" borderId="0" xfId="0" applyFill="1" applyBorder="1"/>
    <xf numFmtId="0" fontId="0" fillId="0" borderId="0" xfId="0"/>
    <xf numFmtId="0" fontId="0" fillId="0" borderId="0" xfId="0" applyBorder="1"/>
    <xf numFmtId="0" fontId="0" fillId="2" borderId="2" xfId="2" applyFont="1" applyAlignment="1" applyProtection="1">
      <alignment horizontal="center" vertical="center"/>
      <protection locked="0"/>
    </xf>
    <xf numFmtId="0" fontId="10" fillId="0" borderId="0" xfId="1" quotePrefix="1"/>
    <xf numFmtId="0" fontId="0" fillId="2" borderId="5" xfId="2" applyFont="1" applyBorder="1" applyAlignment="1" applyProtection="1">
      <alignment horizontal="center" vertical="center"/>
      <protection locked="0"/>
    </xf>
    <xf numFmtId="0" fontId="10" fillId="0" borderId="0" xfId="1" applyProtection="1"/>
    <xf numFmtId="0" fontId="0" fillId="0" borderId="0" xfId="0" applyProtection="1"/>
    <xf numFmtId="0" fontId="12" fillId="0" borderId="1" xfId="1" applyFont="1" applyBorder="1" applyProtection="1"/>
    <xf numFmtId="0" fontId="13" fillId="0" borderId="1" xfId="1" applyFont="1" applyBorder="1" applyProtection="1"/>
    <xf numFmtId="0" fontId="14" fillId="0" borderId="0" xfId="1" applyFont="1" applyProtection="1"/>
    <xf numFmtId="0" fontId="15" fillId="0" borderId="0" xfId="0" applyFont="1" applyProtection="1"/>
    <xf numFmtId="0" fontId="14" fillId="0" borderId="3" xfId="1" applyFont="1" applyBorder="1" applyAlignment="1" applyProtection="1">
      <alignment horizontal="right"/>
    </xf>
    <xf numFmtId="0" fontId="18" fillId="0" borderId="0" xfId="1" applyFont="1" applyFill="1" applyBorder="1" applyAlignment="1" applyProtection="1">
      <alignment horizontal="center"/>
    </xf>
    <xf numFmtId="0" fontId="17" fillId="0" borderId="1" xfId="1" applyFont="1" applyFill="1" applyBorder="1" applyAlignment="1" applyProtection="1">
      <alignment horizontal="left"/>
    </xf>
    <xf numFmtId="0" fontId="18" fillId="0" borderId="1" xfId="1" applyFont="1" applyFill="1" applyBorder="1" applyAlignment="1" applyProtection="1">
      <alignment horizontal="center"/>
    </xf>
    <xf numFmtId="0" fontId="19" fillId="0" borderId="0" xfId="1" applyFont="1" applyFill="1" applyBorder="1" applyAlignment="1" applyProtection="1">
      <alignment horizontal="left"/>
    </xf>
    <xf numFmtId="0" fontId="17" fillId="0" borderId="0" xfId="1" applyFont="1" applyBorder="1" applyProtection="1"/>
    <xf numFmtId="0" fontId="14" fillId="0" borderId="0" xfId="1" applyFont="1" applyBorder="1" applyProtection="1"/>
    <xf numFmtId="0" fontId="17" fillId="0" borderId="0" xfId="1" applyFont="1" applyBorder="1" applyAlignment="1" applyProtection="1"/>
    <xf numFmtId="0" fontId="15" fillId="0" borderId="0" xfId="0" applyFont="1" applyBorder="1" applyProtection="1"/>
    <xf numFmtId="0" fontId="14" fillId="0" borderId="0" xfId="1" applyFont="1" applyBorder="1" applyAlignment="1" applyProtection="1">
      <alignment horizontal="right"/>
    </xf>
    <xf numFmtId="0" fontId="8" fillId="0" borderId="0" xfId="0" applyFont="1" applyProtection="1"/>
    <xf numFmtId="0" fontId="16" fillId="3" borderId="0" xfId="0" applyFont="1" applyFill="1" applyBorder="1" applyProtection="1"/>
    <xf numFmtId="0" fontId="9" fillId="3" borderId="0" xfId="0" applyFont="1" applyFill="1" applyBorder="1" applyProtection="1"/>
    <xf numFmtId="0" fontId="20" fillId="0" borderId="0" xfId="0" applyFont="1" applyFill="1" applyBorder="1" applyProtection="1"/>
    <xf numFmtId="0" fontId="9" fillId="0" borderId="0" xfId="0" applyFont="1" applyFill="1" applyBorder="1" applyProtection="1"/>
    <xf numFmtId="0" fontId="0" fillId="0" borderId="0" xfId="0" applyAlignment="1" applyProtection="1">
      <alignment horizontal="right" vertical="center"/>
    </xf>
    <xf numFmtId="0" fontId="0" fillId="0" borderId="0" xfId="0" applyAlignment="1" applyProtection="1">
      <alignment vertical="center"/>
    </xf>
    <xf numFmtId="0" fontId="9" fillId="0" borderId="0" xfId="0" applyFont="1" applyAlignment="1" applyProtection="1">
      <alignment vertical="center" wrapText="1"/>
    </xf>
    <xf numFmtId="0" fontId="9" fillId="0" borderId="0" xfId="0" applyFont="1" applyAlignment="1" applyProtection="1">
      <alignment horizontal="right" vertical="center"/>
    </xf>
    <xf numFmtId="0" fontId="0" fillId="0" borderId="0" xfId="0" applyAlignment="1" applyProtection="1">
      <alignment horizontal="right"/>
    </xf>
    <xf numFmtId="0" fontId="9" fillId="0" borderId="1" xfId="0" applyFont="1" applyBorder="1" applyAlignment="1" applyProtection="1">
      <alignment horizontal="center" wrapText="1"/>
    </xf>
    <xf numFmtId="0" fontId="9" fillId="0" borderId="0" xfId="0" applyFont="1" applyAlignment="1" applyProtection="1">
      <alignment horizontal="center" wrapText="1"/>
    </xf>
    <xf numFmtId="0" fontId="0" fillId="0" borderId="4" xfId="0" applyBorder="1" applyAlignment="1" applyProtection="1">
      <alignment horizontal="center" wrapText="1"/>
    </xf>
    <xf numFmtId="0" fontId="0" fillId="0" borderId="0" xfId="0" applyAlignment="1" applyProtection="1">
      <alignment vertical="center" wrapText="1"/>
    </xf>
    <xf numFmtId="0" fontId="9" fillId="0" borderId="1" xfId="0" applyFont="1" applyBorder="1" applyAlignment="1" applyProtection="1">
      <alignment horizontal="center" vertical="center" wrapText="1"/>
    </xf>
    <xf numFmtId="0" fontId="9" fillId="0" borderId="0" xfId="0" applyFont="1" applyAlignment="1" applyProtection="1">
      <alignment horizontal="center" vertical="center" wrapText="1"/>
    </xf>
    <xf numFmtId="2" fontId="0" fillId="0" borderId="0" xfId="0" applyNumberFormat="1" applyAlignment="1" applyProtection="1">
      <alignment horizontal="center"/>
    </xf>
    <xf numFmtId="0" fontId="0" fillId="0" borderId="0" xfId="0" applyBorder="1" applyProtection="1"/>
    <xf numFmtId="0" fontId="6" fillId="0" borderId="0" xfId="1" applyFont="1" applyAlignment="1" applyProtection="1">
      <alignment horizontal="right"/>
    </xf>
    <xf numFmtId="164" fontId="6" fillId="0" borderId="0" xfId="1" applyNumberFormat="1" applyFont="1" applyAlignment="1" applyProtection="1">
      <alignment horizontal="center" vertical="center"/>
    </xf>
    <xf numFmtId="0" fontId="9" fillId="0" borderId="0" xfId="0" applyFont="1" applyProtection="1"/>
    <xf numFmtId="2" fontId="10" fillId="0" borderId="0" xfId="1" applyNumberFormat="1" applyAlignment="1" applyProtection="1">
      <alignment horizontal="center"/>
    </xf>
    <xf numFmtId="164" fontId="10" fillId="0" borderId="0" xfId="1" applyNumberFormat="1" applyAlignment="1" applyProtection="1">
      <alignment horizontal="center"/>
    </xf>
    <xf numFmtId="165" fontId="10" fillId="0" borderId="0" xfId="1" applyNumberFormat="1" applyAlignment="1" applyProtection="1">
      <alignment horizontal="center"/>
    </xf>
    <xf numFmtId="0" fontId="6" fillId="0" borderId="0" xfId="1" applyFont="1" applyAlignment="1" applyProtection="1">
      <alignment horizontal="left"/>
    </xf>
    <xf numFmtId="0" fontId="10" fillId="0" borderId="0" xfId="1" applyAlignment="1" applyProtection="1">
      <alignment horizontal="right"/>
    </xf>
    <xf numFmtId="0" fontId="10" fillId="0" borderId="0" xfId="1" applyAlignment="1" applyProtection="1">
      <alignment horizontal="left"/>
    </xf>
    <xf numFmtId="1" fontId="10" fillId="0" borderId="0" xfId="1" applyNumberFormat="1" applyAlignment="1" applyProtection="1">
      <alignment horizontal="center"/>
    </xf>
    <xf numFmtId="0" fontId="6" fillId="0" borderId="0" xfId="1" applyFont="1" applyProtection="1"/>
    <xf numFmtId="0" fontId="10" fillId="0" borderId="0" xfId="1" applyAlignment="1" applyProtection="1"/>
    <xf numFmtId="0" fontId="6" fillId="0" borderId="0" xfId="1" applyFont="1" applyAlignment="1" applyProtection="1"/>
    <xf numFmtId="0" fontId="0" fillId="0" borderId="0" xfId="0" applyFill="1" applyBorder="1" applyProtection="1"/>
    <xf numFmtId="0" fontId="9" fillId="0" borderId="0" xfId="0" applyFont="1" applyFill="1" applyBorder="1" applyAlignment="1" applyProtection="1">
      <alignment vertical="center"/>
    </xf>
    <xf numFmtId="0" fontId="0" fillId="0" borderId="0" xfId="0" applyFill="1" applyBorder="1" applyAlignment="1" applyProtection="1">
      <alignment horizontal="center" vertical="center"/>
    </xf>
    <xf numFmtId="0" fontId="0" fillId="0" borderId="0" xfId="0" applyFill="1" applyBorder="1" applyAlignment="1" applyProtection="1">
      <alignment vertical="center"/>
    </xf>
    <xf numFmtId="0" fontId="9" fillId="0" borderId="0" xfId="0" applyFont="1" applyFill="1" applyBorder="1" applyAlignment="1" applyProtection="1">
      <alignment horizontal="left" vertical="center" wrapText="1"/>
    </xf>
    <xf numFmtId="164" fontId="0" fillId="0" borderId="0" xfId="0" applyNumberFormat="1" applyFill="1" applyBorder="1" applyAlignment="1" applyProtection="1">
      <alignment horizontal="center" vertical="center" wrapText="1"/>
    </xf>
    <xf numFmtId="0" fontId="0" fillId="0" borderId="0" xfId="0" applyFill="1" applyBorder="1" applyAlignment="1" applyProtection="1">
      <alignment vertical="center" wrapText="1"/>
    </xf>
    <xf numFmtId="0" fontId="9" fillId="0" borderId="0" xfId="0" applyFont="1" applyFill="1" applyBorder="1" applyAlignment="1" applyProtection="1">
      <alignment horizontal="left" vertical="center"/>
    </xf>
    <xf numFmtId="164" fontId="9" fillId="0" borderId="0" xfId="0" applyNumberFormat="1" applyFont="1" applyFill="1" applyBorder="1" applyAlignment="1" applyProtection="1">
      <alignment horizontal="center" vertical="center"/>
    </xf>
    <xf numFmtId="0" fontId="9" fillId="0" borderId="0" xfId="0" applyFont="1" applyFill="1" applyBorder="1" applyAlignment="1" applyProtection="1">
      <alignment horizontal="left"/>
    </xf>
    <xf numFmtId="2" fontId="0" fillId="0" borderId="0" xfId="0" applyNumberFormat="1" applyFill="1" applyBorder="1" applyAlignment="1" applyProtection="1">
      <alignment horizontal="center"/>
    </xf>
    <xf numFmtId="0" fontId="0" fillId="0" borderId="0" xfId="0" applyFill="1" applyBorder="1" applyAlignment="1" applyProtection="1">
      <alignment horizontal="left"/>
    </xf>
    <xf numFmtId="10" fontId="9" fillId="0" borderId="0" xfId="0" applyNumberFormat="1" applyFont="1" applyFill="1" applyBorder="1" applyAlignment="1" applyProtection="1">
      <alignment horizontal="center"/>
    </xf>
    <xf numFmtId="0" fontId="9" fillId="0" borderId="0" xfId="0" applyFont="1" applyFill="1" applyBorder="1" applyAlignment="1" applyProtection="1">
      <alignment horizontal="right"/>
    </xf>
    <xf numFmtId="164" fontId="0" fillId="0" borderId="0" xfId="0" applyNumberFormat="1" applyFill="1" applyBorder="1" applyProtection="1"/>
    <xf numFmtId="0" fontId="9" fillId="0" borderId="0" xfId="0" applyFont="1" applyFill="1" applyBorder="1" applyAlignment="1" applyProtection="1">
      <alignment horizontal="center"/>
    </xf>
    <xf numFmtId="2" fontId="9" fillId="0" borderId="0" xfId="0" applyNumberFormat="1" applyFont="1" applyFill="1" applyBorder="1" applyProtection="1"/>
    <xf numFmtId="2" fontId="0" fillId="0" borderId="0" xfId="0" applyNumberFormat="1" applyFill="1" applyBorder="1" applyProtection="1"/>
    <xf numFmtId="0" fontId="0" fillId="0" borderId="0" xfId="0" applyFill="1" applyBorder="1" applyAlignment="1" applyProtection="1">
      <alignment horizontal="right"/>
    </xf>
    <xf numFmtId="2" fontId="9" fillId="0" borderId="0" xfId="0" applyNumberFormat="1" applyFont="1" applyFill="1" applyBorder="1" applyAlignment="1" applyProtection="1">
      <alignment horizontal="center"/>
    </xf>
    <xf numFmtId="0" fontId="0" fillId="0" borderId="0" xfId="0" applyFont="1" applyFill="1" applyBorder="1" applyAlignment="1" applyProtection="1">
      <alignment horizontal="left"/>
    </xf>
    <xf numFmtId="0" fontId="9" fillId="2" borderId="2" xfId="2" applyFont="1" applyAlignment="1" applyProtection="1">
      <alignment horizontal="center" vertical="center"/>
      <protection locked="0"/>
    </xf>
    <xf numFmtId="0" fontId="9" fillId="2" borderId="2" xfId="2" applyFont="1" applyAlignment="1" applyProtection="1">
      <alignment horizontal="center" vertical="center" wrapText="1"/>
      <protection locked="0"/>
    </xf>
    <xf numFmtId="0" fontId="10" fillId="0" borderId="0" xfId="1" applyAlignment="1" applyProtection="1">
      <alignment vertical="center"/>
    </xf>
    <xf numFmtId="0" fontId="25" fillId="0" borderId="0" xfId="0" applyFont="1"/>
    <xf numFmtId="0" fontId="21" fillId="0" borderId="0" xfId="1" applyFont="1"/>
    <xf numFmtId="0" fontId="26" fillId="0" borderId="0" xfId="0" applyFont="1" applyAlignment="1">
      <alignment vertical="center" wrapText="1"/>
    </xf>
    <xf numFmtId="0" fontId="9" fillId="0" borderId="0" xfId="0" quotePrefix="1" applyFont="1"/>
    <xf numFmtId="0" fontId="26" fillId="0" borderId="0" xfId="0" applyFont="1" applyAlignment="1">
      <alignment wrapText="1"/>
    </xf>
    <xf numFmtId="0" fontId="4" fillId="0" borderId="0" xfId="1" applyFont="1" applyAlignment="1" applyProtection="1">
      <alignment horizontal="right"/>
    </xf>
    <xf numFmtId="0" fontId="10" fillId="0" borderId="0" xfId="1" applyProtection="1"/>
    <xf numFmtId="0" fontId="10" fillId="0" borderId="0" xfId="1"/>
    <xf numFmtId="0" fontId="10" fillId="0" borderId="0" xfId="1" applyProtection="1"/>
    <xf numFmtId="0" fontId="10" fillId="0" borderId="0" xfId="1"/>
    <xf numFmtId="0" fontId="10" fillId="0" borderId="0" xfId="1" applyAlignment="1" applyProtection="1">
      <alignment horizontal="center"/>
    </xf>
    <xf numFmtId="0" fontId="10" fillId="0" borderId="6" xfId="1" applyBorder="1" applyProtection="1"/>
    <xf numFmtId="0" fontId="3" fillId="0" borderId="0" xfId="1" applyFont="1" applyAlignment="1" applyProtection="1"/>
    <xf numFmtId="0" fontId="3" fillId="0" borderId="0" xfId="1" applyFont="1" applyAlignment="1" applyProtection="1">
      <alignment horizontal="center"/>
    </xf>
    <xf numFmtId="0" fontId="3" fillId="0" borderId="0" xfId="1" applyFont="1" applyAlignment="1" applyProtection="1">
      <alignment horizontal="center"/>
    </xf>
    <xf numFmtId="0" fontId="28" fillId="0" borderId="0" xfId="1" applyFont="1" applyAlignment="1" applyProtection="1">
      <alignment horizontal="right" vertical="center"/>
    </xf>
    <xf numFmtId="0" fontId="10" fillId="0" borderId="0" xfId="1" applyAlignment="1" applyProtection="1">
      <alignment horizontal="center"/>
    </xf>
    <xf numFmtId="0" fontId="3" fillId="0" borderId="0" xfId="1" applyFont="1" applyAlignment="1" applyProtection="1">
      <alignment horizontal="center" wrapText="1"/>
    </xf>
    <xf numFmtId="0" fontId="3" fillId="0" borderId="1" xfId="1" applyFont="1" applyBorder="1" applyAlignment="1" applyProtection="1">
      <alignment horizontal="center" wrapText="1"/>
    </xf>
    <xf numFmtId="0" fontId="27" fillId="0" borderId="0" xfId="1" applyFont="1" applyBorder="1" applyAlignment="1" applyProtection="1">
      <alignment horizontal="center"/>
    </xf>
    <xf numFmtId="0" fontId="3" fillId="0" borderId="0" xfId="1" applyFont="1" applyBorder="1" applyAlignment="1" applyProtection="1">
      <alignment horizontal="center" wrapText="1"/>
    </xf>
    <xf numFmtId="0" fontId="3" fillId="0" borderId="0" xfId="1" applyFont="1" applyBorder="1" applyAlignment="1" applyProtection="1">
      <alignment horizontal="center"/>
    </xf>
    <xf numFmtId="0" fontId="29" fillId="0" borderId="1" xfId="1" applyFont="1" applyBorder="1" applyAlignment="1" applyProtection="1">
      <alignment horizontal="center" wrapText="1"/>
    </xf>
    <xf numFmtId="0" fontId="10" fillId="2" borderId="2" xfId="2" applyAlignment="1" applyProtection="1">
      <alignment horizontal="center"/>
      <protection locked="0"/>
    </xf>
    <xf numFmtId="0" fontId="28" fillId="0" borderId="0" xfId="1" applyFont="1" applyBorder="1" applyAlignment="1" applyProtection="1">
      <alignment horizontal="right" vertical="center"/>
    </xf>
    <xf numFmtId="0" fontId="9" fillId="0" borderId="0" xfId="0" applyFont="1"/>
    <xf numFmtId="0" fontId="30" fillId="0" borderId="0" xfId="6"/>
    <xf numFmtId="0" fontId="9" fillId="0" borderId="0" xfId="0" applyFont="1" applyFill="1" applyBorder="1" applyAlignment="1" applyProtection="1">
      <alignment horizontal="left"/>
    </xf>
    <xf numFmtId="0" fontId="0" fillId="0" borderId="0" xfId="0" applyFont="1" applyFill="1" applyBorder="1" applyAlignment="1" applyProtection="1">
      <alignment horizontal="left"/>
    </xf>
    <xf numFmtId="0" fontId="0" fillId="0" borderId="0" xfId="0" applyFill="1" applyBorder="1" applyAlignment="1" applyProtection="1">
      <alignment horizontal="left"/>
    </xf>
    <xf numFmtId="0" fontId="0" fillId="0" borderId="0" xfId="0" applyFill="1" applyBorder="1" applyAlignment="1" applyProtection="1">
      <alignment horizontal="center"/>
    </xf>
    <xf numFmtId="0" fontId="16" fillId="0" borderId="0" xfId="0" applyFont="1" applyFill="1" applyBorder="1" applyAlignment="1" applyProtection="1">
      <alignment horizontal="left"/>
    </xf>
    <xf numFmtId="0" fontId="9" fillId="0" borderId="0" xfId="0" applyFont="1" applyFill="1" applyBorder="1" applyAlignment="1" applyProtection="1">
      <alignment vertical="center"/>
    </xf>
    <xf numFmtId="0" fontId="0" fillId="0" borderId="0" xfId="0"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27" fillId="0" borderId="1" xfId="1" applyFont="1" applyBorder="1" applyAlignment="1" applyProtection="1">
      <alignment horizontal="center"/>
    </xf>
    <xf numFmtId="0" fontId="2" fillId="0" borderId="1" xfId="1" applyFont="1" applyBorder="1" applyAlignment="1" applyProtection="1">
      <alignment horizontal="center" vertical="center" wrapText="1"/>
    </xf>
    <xf numFmtId="0" fontId="3" fillId="0" borderId="1" xfId="1" applyFont="1" applyBorder="1" applyAlignment="1" applyProtection="1">
      <alignment horizontal="center" vertical="center" wrapText="1"/>
    </xf>
    <xf numFmtId="0" fontId="3" fillId="0" borderId="3" xfId="1" applyFont="1" applyBorder="1" applyAlignment="1" applyProtection="1">
      <alignment horizontal="center"/>
    </xf>
    <xf numFmtId="0" fontId="3" fillId="0" borderId="0" xfId="1" applyFont="1" applyAlignment="1" applyProtection="1">
      <alignment horizontal="center"/>
    </xf>
    <xf numFmtId="0" fontId="10" fillId="0" borderId="0" xfId="1" applyAlignment="1" applyProtection="1">
      <alignment horizontal="center"/>
    </xf>
    <xf numFmtId="0" fontId="9" fillId="0" borderId="0" xfId="0" applyFont="1" applyFill="1" applyBorder="1" applyAlignment="1" applyProtection="1">
      <alignment horizontal="left" vertical="center"/>
    </xf>
    <xf numFmtId="0" fontId="28" fillId="0" borderId="0" xfId="1" applyFont="1" applyAlignment="1" applyProtection="1">
      <alignment horizontal="right" vertical="center"/>
    </xf>
    <xf numFmtId="0" fontId="28" fillId="0" borderId="7" xfId="1" applyFont="1" applyBorder="1" applyAlignment="1" applyProtection="1">
      <alignment horizontal="right" vertical="center"/>
    </xf>
    <xf numFmtId="0" fontId="10" fillId="0" borderId="0" xfId="1" applyProtection="1"/>
    <xf numFmtId="0" fontId="3" fillId="0" borderId="8" xfId="1" applyFont="1" applyBorder="1" applyAlignment="1" applyProtection="1">
      <alignment horizontal="center" wrapText="1"/>
    </xf>
    <xf numFmtId="0" fontId="18" fillId="3" borderId="0" xfId="1" applyFont="1" applyFill="1" applyBorder="1" applyAlignment="1" applyProtection="1">
      <alignment horizontal="left"/>
    </xf>
    <xf numFmtId="0" fontId="11" fillId="3" borderId="1" xfId="1" applyFont="1" applyFill="1" applyBorder="1" applyAlignment="1" applyProtection="1">
      <alignment horizontal="left"/>
    </xf>
    <xf numFmtId="0" fontId="10" fillId="0" borderId="0" xfId="1"/>
    <xf numFmtId="0" fontId="17" fillId="2" borderId="2" xfId="2" applyFont="1" applyAlignment="1" applyProtection="1">
      <alignment horizontal="left"/>
      <protection locked="0"/>
    </xf>
    <xf numFmtId="0" fontId="9" fillId="0" borderId="0" xfId="0" applyFont="1" applyFill="1" applyBorder="1" applyAlignment="1" applyProtection="1">
      <alignment horizontal="right" vertical="center"/>
    </xf>
    <xf numFmtId="0" fontId="6" fillId="0" borderId="0" xfId="1" applyFont="1" applyAlignment="1" applyProtection="1">
      <alignment horizontal="right"/>
    </xf>
    <xf numFmtId="0" fontId="6" fillId="0" borderId="0" xfId="1" applyFont="1" applyAlignment="1" applyProtection="1">
      <alignment horizontal="left"/>
    </xf>
    <xf numFmtId="0" fontId="0" fillId="0" borderId="0" xfId="0" applyAlignment="1" applyProtection="1">
      <alignment horizontal="left" vertical="center"/>
    </xf>
    <xf numFmtId="0" fontId="9" fillId="0" borderId="0" xfId="0" applyFont="1" applyAlignment="1" applyProtection="1">
      <alignment horizontal="right" vertical="center"/>
    </xf>
    <xf numFmtId="0" fontId="0" fillId="0" borderId="0" xfId="0" applyAlignment="1" applyProtection="1">
      <alignment horizontal="right" vertical="center"/>
    </xf>
    <xf numFmtId="0" fontId="10" fillId="0" borderId="0" xfId="1" applyAlignment="1" applyProtection="1">
      <alignment horizontal="right"/>
    </xf>
    <xf numFmtId="0" fontId="10" fillId="0" borderId="0" xfId="1" applyAlignment="1" applyProtection="1">
      <alignment horizontal="left"/>
    </xf>
    <xf numFmtId="2" fontId="6" fillId="0" borderId="0" xfId="1" applyNumberFormat="1" applyFont="1" applyAlignment="1" applyProtection="1">
      <alignment horizontal="left"/>
    </xf>
    <xf numFmtId="2" fontId="10" fillId="0" borderId="0" xfId="1" applyNumberFormat="1" applyAlignment="1" applyProtection="1">
      <alignment horizontal="left"/>
    </xf>
    <xf numFmtId="0" fontId="5" fillId="0" borderId="0" xfId="1" applyFont="1" applyAlignment="1" applyProtection="1">
      <alignment horizontal="right"/>
    </xf>
    <xf numFmtId="0" fontId="5" fillId="0" borderId="0" xfId="1" applyFont="1" applyAlignment="1" applyProtection="1">
      <alignment horizontal="left"/>
    </xf>
    <xf numFmtId="0" fontId="6" fillId="0" borderId="0" xfId="1" quotePrefix="1" applyFont="1" applyProtection="1"/>
    <xf numFmtId="0" fontId="10" fillId="0" borderId="0" xfId="1" quotePrefix="1" applyProtection="1"/>
  </cellXfs>
  <cellStyles count="7">
    <cellStyle name="Hyperlink" xfId="6" builtinId="8"/>
    <cellStyle name="Normal" xfId="0" builtinId="0"/>
    <cellStyle name="Normal 2" xfId="1" xr:uid="{00000000-0005-0000-0000-000001000000}"/>
    <cellStyle name="Normal 3" xfId="4" xr:uid="{00000000-0005-0000-0000-000002000000}"/>
    <cellStyle name="Normal 4" xfId="5" xr:uid="{00000000-0005-0000-0000-000003000000}"/>
    <cellStyle name="Note 2" xfId="2" xr:uid="{00000000-0005-0000-0000-000004000000}"/>
    <cellStyle name="Percent 2" xfId="3" xr:uid="{00000000-0005-0000-0000-000005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openxmlformats.org/officeDocument/2006/relationships/hyperlink" Target="http://www.nepsi.com" TargetMode="External"/><Relationship Id="rId1" Type="http://schemas.openxmlformats.org/officeDocument/2006/relationships/image" Target="../media/image1.png"/><Relationship Id="rId6" Type="http://schemas.openxmlformats.org/officeDocument/2006/relationships/hyperlink" Target="https://youtu.be/YE-7cB8rG0U" TargetMode="External"/><Relationship Id="rId5" Type="http://schemas.openxmlformats.org/officeDocument/2006/relationships/image" Target="../media/image4.tmp"/><Relationship Id="rId4" Type="http://schemas.openxmlformats.org/officeDocument/2006/relationships/image" Target="../media/image3.tmp"/></Relationships>
</file>

<file path=xl/drawings/_rels/drawing2.xml.rels><?xml version="1.0" encoding="UTF-8" standalone="yes"?>
<Relationships xmlns="http://schemas.openxmlformats.org/package/2006/relationships"><Relationship Id="rId3" Type="http://schemas.openxmlformats.org/officeDocument/2006/relationships/image" Target="../media/image8.tmp"/><Relationship Id="rId2" Type="http://schemas.openxmlformats.org/officeDocument/2006/relationships/image" Target="../media/image7.tmp"/><Relationship Id="rId1" Type="http://schemas.openxmlformats.org/officeDocument/2006/relationships/image" Target="../media/image6.tmp"/></Relationships>
</file>

<file path=xl/drawings/_rels/drawing3.xml.rels><?xml version="1.0" encoding="UTF-8" standalone="yes"?>
<Relationships xmlns="http://schemas.openxmlformats.org/package/2006/relationships"><Relationship Id="rId3" Type="http://schemas.openxmlformats.org/officeDocument/2006/relationships/image" Target="../media/image11.tmp"/><Relationship Id="rId2" Type="http://schemas.openxmlformats.org/officeDocument/2006/relationships/image" Target="../media/image10.tmp"/><Relationship Id="rId1" Type="http://schemas.openxmlformats.org/officeDocument/2006/relationships/image" Target="../media/image9.tmp"/><Relationship Id="rId5" Type="http://schemas.openxmlformats.org/officeDocument/2006/relationships/image" Target="../media/image13.tmp"/><Relationship Id="rId4" Type="http://schemas.openxmlformats.org/officeDocument/2006/relationships/image" Target="../media/image12.tmp"/></Relationships>
</file>

<file path=xl/drawings/_rels/drawing4.xml.rels><?xml version="1.0" encoding="UTF-8" standalone="yes"?>
<Relationships xmlns="http://schemas.openxmlformats.org/package/2006/relationships"><Relationship Id="rId3" Type="http://schemas.openxmlformats.org/officeDocument/2006/relationships/image" Target="../media/image16.tmp"/><Relationship Id="rId2" Type="http://schemas.openxmlformats.org/officeDocument/2006/relationships/image" Target="../media/image15.tmp"/><Relationship Id="rId1" Type="http://schemas.openxmlformats.org/officeDocument/2006/relationships/image" Target="../media/image14.tmp"/><Relationship Id="rId4" Type="http://schemas.openxmlformats.org/officeDocument/2006/relationships/image" Target="../media/image17.tmp"/></Relationships>
</file>

<file path=xl/drawings/drawing1.xml><?xml version="1.0" encoding="utf-8"?>
<xdr:wsDr xmlns:xdr="http://schemas.openxmlformats.org/drawingml/2006/spreadsheetDrawing" xmlns:a="http://schemas.openxmlformats.org/drawingml/2006/main">
  <xdr:twoCellAnchor>
    <xdr:from>
      <xdr:col>1</xdr:col>
      <xdr:colOff>16574</xdr:colOff>
      <xdr:row>34</xdr:row>
      <xdr:rowOff>66258</xdr:rowOff>
    </xdr:from>
    <xdr:to>
      <xdr:col>4</xdr:col>
      <xdr:colOff>704032</xdr:colOff>
      <xdr:row>40</xdr:row>
      <xdr:rowOff>107673</xdr:rowOff>
    </xdr:to>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190509" y="7835345"/>
          <a:ext cx="3884545" cy="10353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Where</a:t>
          </a:r>
          <a:br>
            <a:rPr lang="en-US" sz="1100">
              <a:solidFill>
                <a:schemeClr val="dk1"/>
              </a:solidFill>
              <a:effectLst/>
              <a:latin typeface="+mn-lt"/>
              <a:ea typeface="+mn-ea"/>
              <a:cs typeface="+mn-cs"/>
            </a:rPr>
          </a:br>
          <a:endParaRPr lang="en-US">
            <a:effectLst/>
          </a:endParaRPr>
        </a:p>
        <a:p>
          <a:pPr marL="685800" lvl="1" indent="-228600">
            <a:buFont typeface="Arial" pitchFamily="34" charset="0"/>
            <a:buChar char="•"/>
          </a:pPr>
          <a:r>
            <a:rPr lang="en-US" sz="1100">
              <a:solidFill>
                <a:schemeClr val="dk1"/>
              </a:solidFill>
              <a:effectLst/>
              <a:latin typeface="+mn-lt"/>
              <a:ea typeface="+mn-ea"/>
              <a:cs typeface="+mn-cs"/>
            </a:rPr>
            <a:t>I(t)</a:t>
          </a:r>
          <a:r>
            <a:rPr lang="en-US" sz="1100" baseline="-25000">
              <a:solidFill>
                <a:schemeClr val="dk1"/>
              </a:solidFill>
              <a:effectLst/>
              <a:latin typeface="+mn-lt"/>
              <a:ea typeface="+mn-ea"/>
              <a:cs typeface="+mn-cs"/>
            </a:rPr>
            <a:t>  </a:t>
          </a:r>
          <a:r>
            <a:rPr lang="en-US" sz="1100">
              <a:solidFill>
                <a:schemeClr val="dk1"/>
              </a:solidFill>
              <a:effectLst/>
              <a:latin typeface="+mn-lt"/>
              <a:ea typeface="+mn-ea"/>
              <a:cs typeface="+mn-cs"/>
            </a:rPr>
            <a:t> = Instantaneous Current</a:t>
          </a:r>
          <a:endParaRPr lang="en-US">
            <a:effectLst/>
          </a:endParaRPr>
        </a:p>
        <a:p>
          <a:pPr marL="685800" lvl="1" indent="-228600">
            <a:buFont typeface="Arial" pitchFamily="34" charset="0"/>
            <a:buChar char="•"/>
          </a:pPr>
          <a:r>
            <a:rPr lang="en-US" sz="1100">
              <a:solidFill>
                <a:schemeClr val="dk1"/>
              </a:solidFill>
              <a:effectLst/>
              <a:latin typeface="+mn-lt"/>
              <a:ea typeface="+mn-ea"/>
              <a:cs typeface="+mn-cs"/>
            </a:rPr>
            <a:t>I</a:t>
          </a:r>
          <a:r>
            <a:rPr lang="en-US" sz="1100" baseline="-25000">
              <a:solidFill>
                <a:schemeClr val="dk1"/>
              </a:solidFill>
              <a:effectLst/>
              <a:latin typeface="+mn-lt"/>
              <a:ea typeface="+mn-ea"/>
              <a:cs typeface="+mn-cs"/>
            </a:rPr>
            <a:t>O</a:t>
          </a:r>
          <a:r>
            <a:rPr lang="en-US" sz="1100">
              <a:solidFill>
                <a:schemeClr val="dk1"/>
              </a:solidFill>
              <a:effectLst/>
              <a:latin typeface="+mn-lt"/>
              <a:ea typeface="+mn-ea"/>
              <a:cs typeface="+mn-cs"/>
            </a:rPr>
            <a:t> = Maximum Peak Current</a:t>
          </a:r>
        </a:p>
        <a:p>
          <a:pPr marL="685800" marR="0" lvl="1" indent="-228600" defTabSz="914400" eaLnBrk="1" fontAlgn="auto" latinLnBrk="0" hangingPunct="1">
            <a:lnSpc>
              <a:spcPct val="100000"/>
            </a:lnSpc>
            <a:spcBef>
              <a:spcPts val="0"/>
            </a:spcBef>
            <a:spcAft>
              <a:spcPts val="0"/>
            </a:spcAft>
            <a:buClrTx/>
            <a:buSzTx/>
            <a:buFont typeface="Arial" pitchFamily="34" charset="0"/>
            <a:buChar char="•"/>
            <a:tabLst/>
            <a:defRPr/>
          </a:pPr>
          <a:r>
            <a:rPr lang="en-US" sz="1100" baseline="0">
              <a:solidFill>
                <a:schemeClr val="dk1"/>
              </a:solidFill>
              <a:effectLst/>
              <a:latin typeface="+mn-lt"/>
              <a:ea typeface="+mn-ea"/>
              <a:cs typeface="+mn-cs"/>
            </a:rPr>
            <a:t>ω</a:t>
          </a:r>
          <a:r>
            <a:rPr lang="en-US" sz="1100" baseline="-25000">
              <a:solidFill>
                <a:schemeClr val="dk1"/>
              </a:solidFill>
              <a:effectLst/>
              <a:latin typeface="+mn-lt"/>
              <a:ea typeface="+mn-ea"/>
              <a:cs typeface="+mn-cs"/>
            </a:rPr>
            <a:t>O</a:t>
          </a:r>
          <a:r>
            <a:rPr lang="en-US" sz="1100">
              <a:solidFill>
                <a:schemeClr val="dk1"/>
              </a:solidFill>
              <a:effectLst/>
              <a:latin typeface="+mn-lt"/>
              <a:ea typeface="+mn-ea"/>
              <a:cs typeface="+mn-cs"/>
            </a:rPr>
            <a:t> = Angular</a:t>
          </a:r>
          <a:r>
            <a:rPr lang="en-US" sz="1100" baseline="0">
              <a:solidFill>
                <a:schemeClr val="dk1"/>
              </a:solidFill>
              <a:effectLst/>
              <a:latin typeface="+mn-lt"/>
              <a:ea typeface="+mn-ea"/>
              <a:cs typeface="+mn-cs"/>
            </a:rPr>
            <a:t> frequency</a:t>
          </a:r>
          <a:endParaRPr lang="en-US" sz="1100">
            <a:effectLst/>
          </a:endParaRPr>
        </a:p>
      </xdr:txBody>
    </xdr:sp>
    <xdr:clientData/>
  </xdr:twoCellAnchor>
  <xdr:twoCellAnchor>
    <xdr:from>
      <xdr:col>9</xdr:col>
      <xdr:colOff>536098</xdr:colOff>
      <xdr:row>12</xdr:row>
      <xdr:rowOff>12810</xdr:rowOff>
    </xdr:from>
    <xdr:to>
      <xdr:col>15</xdr:col>
      <xdr:colOff>24346</xdr:colOff>
      <xdr:row>28</xdr:row>
      <xdr:rowOff>117913</xdr:rowOff>
    </xdr:to>
    <xdr:grpSp>
      <xdr:nvGrpSpPr>
        <xdr:cNvPr id="20" name="Group 19">
          <a:extLst>
            <a:ext uri="{FF2B5EF4-FFF2-40B4-BE49-F238E27FC236}">
              <a16:creationId xmlns:a16="http://schemas.microsoft.com/office/drawing/2014/main" id="{00000000-0008-0000-0000-000014000000}"/>
            </a:ext>
          </a:extLst>
        </xdr:cNvPr>
        <xdr:cNvGrpSpPr/>
      </xdr:nvGrpSpPr>
      <xdr:grpSpPr>
        <a:xfrm>
          <a:off x="6841648" y="3260835"/>
          <a:ext cx="3345873" cy="3010228"/>
          <a:chOff x="154973" y="399949"/>
          <a:chExt cx="3287543" cy="3031958"/>
        </a:xfrm>
      </xdr:grpSpPr>
      <xdr:grpSp>
        <xdr:nvGrpSpPr>
          <xdr:cNvPr id="21" name="Group 20">
            <a:extLst>
              <a:ext uri="{FF2B5EF4-FFF2-40B4-BE49-F238E27FC236}">
                <a16:creationId xmlns:a16="http://schemas.microsoft.com/office/drawing/2014/main" id="{00000000-0008-0000-0000-000015000000}"/>
              </a:ext>
            </a:extLst>
          </xdr:cNvPr>
          <xdr:cNvGrpSpPr/>
        </xdr:nvGrpSpPr>
        <xdr:grpSpPr>
          <a:xfrm>
            <a:off x="154973" y="399949"/>
            <a:ext cx="3200400" cy="3031958"/>
            <a:chOff x="452919" y="399949"/>
            <a:chExt cx="3200400" cy="3031958"/>
          </a:xfrm>
        </xdr:grpSpPr>
        <xdr:pic>
          <xdr:nvPicPr>
            <xdr:cNvPr id="24" name="Picture 23">
              <a:extLst>
                <a:ext uri="{FF2B5EF4-FFF2-40B4-BE49-F238E27FC236}">
                  <a16:creationId xmlns:a16="http://schemas.microsoft.com/office/drawing/2014/main" id="{00000000-0008-0000-0000-000018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8702" t="2824" r="13716" b="4000"/>
            <a:stretch/>
          </xdr:blipFill>
          <xdr:spPr bwMode="auto">
            <a:xfrm>
              <a:off x="452919" y="399949"/>
              <a:ext cx="3200400" cy="3031958"/>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sp macro="" textlink="">
          <xdr:nvSpPr>
            <xdr:cNvPr id="25" name="TextBox 1">
              <a:extLst>
                <a:ext uri="{FF2B5EF4-FFF2-40B4-BE49-F238E27FC236}">
                  <a16:creationId xmlns:a16="http://schemas.microsoft.com/office/drawing/2014/main" id="{00000000-0008-0000-0000-000019000000}"/>
                </a:ext>
              </a:extLst>
            </xdr:cNvPr>
            <xdr:cNvSpPr txBox="1"/>
          </xdr:nvSpPr>
          <xdr:spPr>
            <a:xfrm>
              <a:off x="2409476" y="1485044"/>
              <a:ext cx="324128" cy="323165"/>
            </a:xfrm>
            <a:prstGeom prst="rect">
              <a:avLst/>
            </a:prstGeom>
            <a:noFill/>
          </xdr:spPr>
          <xdr:txBody>
            <a:bodyPr wrap="square" rtlCol="0">
              <a:spAutoFit/>
            </a:bodyPr>
            <a:lstStyle>
              <a:defPPr>
                <a:defRPr lang="en-US"/>
              </a:defPPr>
              <a:lvl1pPr marL="0" algn="l" defTabSz="731520" rtl="0" eaLnBrk="1" latinLnBrk="0" hangingPunct="1">
                <a:defRPr sz="1500" kern="1200">
                  <a:solidFill>
                    <a:schemeClr val="tx1"/>
                  </a:solidFill>
                  <a:latin typeface="+mn-lt"/>
                  <a:ea typeface="+mn-ea"/>
                  <a:cs typeface="+mn-cs"/>
                </a:defRPr>
              </a:lvl1pPr>
              <a:lvl2pPr marL="365760" algn="l" defTabSz="731520" rtl="0" eaLnBrk="1" latinLnBrk="0" hangingPunct="1">
                <a:defRPr sz="1500" kern="1200">
                  <a:solidFill>
                    <a:schemeClr val="tx1"/>
                  </a:solidFill>
                  <a:latin typeface="+mn-lt"/>
                  <a:ea typeface="+mn-ea"/>
                  <a:cs typeface="+mn-cs"/>
                </a:defRPr>
              </a:lvl2pPr>
              <a:lvl3pPr marL="731520" algn="l" defTabSz="731520" rtl="0" eaLnBrk="1" latinLnBrk="0" hangingPunct="1">
                <a:defRPr sz="1500" kern="1200">
                  <a:solidFill>
                    <a:schemeClr val="tx1"/>
                  </a:solidFill>
                  <a:latin typeface="+mn-lt"/>
                  <a:ea typeface="+mn-ea"/>
                  <a:cs typeface="+mn-cs"/>
                </a:defRPr>
              </a:lvl3pPr>
              <a:lvl4pPr marL="1097280" algn="l" defTabSz="731520" rtl="0" eaLnBrk="1" latinLnBrk="0" hangingPunct="1">
                <a:defRPr sz="1500" kern="1200">
                  <a:solidFill>
                    <a:schemeClr val="tx1"/>
                  </a:solidFill>
                  <a:latin typeface="+mn-lt"/>
                  <a:ea typeface="+mn-ea"/>
                  <a:cs typeface="+mn-cs"/>
                </a:defRPr>
              </a:lvl4pPr>
              <a:lvl5pPr marL="1463040" algn="l" defTabSz="731520" rtl="0" eaLnBrk="1" latinLnBrk="0" hangingPunct="1">
                <a:defRPr sz="1500" kern="1200">
                  <a:solidFill>
                    <a:schemeClr val="tx1"/>
                  </a:solidFill>
                  <a:latin typeface="+mn-lt"/>
                  <a:ea typeface="+mn-ea"/>
                  <a:cs typeface="+mn-cs"/>
                </a:defRPr>
              </a:lvl5pPr>
              <a:lvl6pPr marL="1828800" algn="l" defTabSz="731520" rtl="0" eaLnBrk="1" latinLnBrk="0" hangingPunct="1">
                <a:defRPr sz="1500" kern="1200">
                  <a:solidFill>
                    <a:schemeClr val="tx1"/>
                  </a:solidFill>
                  <a:latin typeface="+mn-lt"/>
                  <a:ea typeface="+mn-ea"/>
                  <a:cs typeface="+mn-cs"/>
                </a:defRPr>
              </a:lvl6pPr>
              <a:lvl7pPr marL="2194560" algn="l" defTabSz="731520" rtl="0" eaLnBrk="1" latinLnBrk="0" hangingPunct="1">
                <a:defRPr sz="1500" kern="1200">
                  <a:solidFill>
                    <a:schemeClr val="tx1"/>
                  </a:solidFill>
                  <a:latin typeface="+mn-lt"/>
                  <a:ea typeface="+mn-ea"/>
                  <a:cs typeface="+mn-cs"/>
                </a:defRPr>
              </a:lvl7pPr>
              <a:lvl8pPr marL="2560320" algn="l" defTabSz="731520" rtl="0" eaLnBrk="1" latinLnBrk="0" hangingPunct="1">
                <a:defRPr sz="1500" kern="1200">
                  <a:solidFill>
                    <a:schemeClr val="tx1"/>
                  </a:solidFill>
                  <a:latin typeface="+mn-lt"/>
                  <a:ea typeface="+mn-ea"/>
                  <a:cs typeface="+mn-cs"/>
                </a:defRPr>
              </a:lvl8pPr>
              <a:lvl9pPr marL="2926080" algn="l" defTabSz="731520" rtl="0" eaLnBrk="1" latinLnBrk="0" hangingPunct="1">
                <a:defRPr sz="1500" kern="1200">
                  <a:solidFill>
                    <a:schemeClr val="tx1"/>
                  </a:solidFill>
                  <a:latin typeface="+mn-lt"/>
                  <a:ea typeface="+mn-ea"/>
                  <a:cs typeface="+mn-cs"/>
                </a:defRPr>
              </a:lvl9pPr>
            </a:lstStyle>
            <a:p>
              <a:r>
                <a:rPr lang="en-US">
                  <a:solidFill>
                    <a:srgbClr val="FF0000"/>
                  </a:solidFill>
                </a:rPr>
                <a:t>X</a:t>
              </a:r>
            </a:p>
          </xdr:txBody>
        </xdr:sp>
      </xdr:grpSp>
      <xdr:sp macro="" textlink="">
        <xdr:nvSpPr>
          <xdr:cNvPr id="22" name="Freeform 21">
            <a:extLst>
              <a:ext uri="{FF2B5EF4-FFF2-40B4-BE49-F238E27FC236}">
                <a16:creationId xmlns:a16="http://schemas.microsoft.com/office/drawing/2014/main" id="{00000000-0008-0000-0000-000016000000}"/>
              </a:ext>
            </a:extLst>
          </xdr:cNvPr>
          <xdr:cNvSpPr/>
        </xdr:nvSpPr>
        <xdr:spPr>
          <a:xfrm>
            <a:off x="1270278" y="1350304"/>
            <a:ext cx="820005" cy="575353"/>
          </a:xfrm>
          <a:custGeom>
            <a:avLst/>
            <a:gdLst>
              <a:gd name="connsiteX0" fmla="*/ 13483 w 820005"/>
              <a:gd name="connsiteY0" fmla="*/ 575353 h 575353"/>
              <a:gd name="connsiteX1" fmla="*/ 8346 w 820005"/>
              <a:gd name="connsiteY1" fmla="*/ 256854 h 575353"/>
              <a:gd name="connsiteX2" fmla="*/ 111088 w 820005"/>
              <a:gd name="connsiteY2" fmla="*/ 92468 h 575353"/>
              <a:gd name="connsiteX3" fmla="*/ 388490 w 820005"/>
              <a:gd name="connsiteY3" fmla="*/ 20548 h 575353"/>
              <a:gd name="connsiteX4" fmla="*/ 655618 w 820005"/>
              <a:gd name="connsiteY4" fmla="*/ 10274 h 575353"/>
              <a:gd name="connsiteX5" fmla="*/ 784045 w 820005"/>
              <a:gd name="connsiteY5" fmla="*/ 154113 h 575353"/>
              <a:gd name="connsiteX6" fmla="*/ 820005 w 820005"/>
              <a:gd name="connsiteY6" fmla="*/ 287677 h 5753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20005" h="575353">
                <a:moveTo>
                  <a:pt x="13483" y="575353"/>
                </a:moveTo>
                <a:cubicBezTo>
                  <a:pt x="2781" y="456344"/>
                  <a:pt x="-7921" y="337335"/>
                  <a:pt x="8346" y="256854"/>
                </a:cubicBezTo>
                <a:cubicBezTo>
                  <a:pt x="24613" y="176373"/>
                  <a:pt x="47731" y="131852"/>
                  <a:pt x="111088" y="92468"/>
                </a:cubicBezTo>
                <a:cubicBezTo>
                  <a:pt x="174445" y="53084"/>
                  <a:pt x="297735" y="34247"/>
                  <a:pt x="388490" y="20548"/>
                </a:cubicBezTo>
                <a:cubicBezTo>
                  <a:pt x="479245" y="6849"/>
                  <a:pt x="589692" y="-11987"/>
                  <a:pt x="655618" y="10274"/>
                </a:cubicBezTo>
                <a:cubicBezTo>
                  <a:pt x="721544" y="32535"/>
                  <a:pt x="756647" y="107879"/>
                  <a:pt x="784045" y="154113"/>
                </a:cubicBezTo>
                <a:cubicBezTo>
                  <a:pt x="811443" y="200347"/>
                  <a:pt x="816580" y="246581"/>
                  <a:pt x="820005" y="287677"/>
                </a:cubicBezTo>
              </a:path>
            </a:pathLst>
          </a:custGeom>
          <a:noFill/>
          <a:ln>
            <a:solidFill>
              <a:srgbClr val="FF0000"/>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731520" rtl="0" eaLnBrk="1" latinLnBrk="0" hangingPunct="1">
              <a:defRPr sz="1500" kern="1200">
                <a:solidFill>
                  <a:schemeClr val="lt1"/>
                </a:solidFill>
                <a:latin typeface="+mn-lt"/>
                <a:ea typeface="+mn-ea"/>
                <a:cs typeface="+mn-cs"/>
              </a:defRPr>
            </a:lvl1pPr>
            <a:lvl2pPr marL="365760" algn="l" defTabSz="731520" rtl="0" eaLnBrk="1" latinLnBrk="0" hangingPunct="1">
              <a:defRPr sz="1500" kern="1200">
                <a:solidFill>
                  <a:schemeClr val="lt1"/>
                </a:solidFill>
                <a:latin typeface="+mn-lt"/>
                <a:ea typeface="+mn-ea"/>
                <a:cs typeface="+mn-cs"/>
              </a:defRPr>
            </a:lvl2pPr>
            <a:lvl3pPr marL="731520" algn="l" defTabSz="731520" rtl="0" eaLnBrk="1" latinLnBrk="0" hangingPunct="1">
              <a:defRPr sz="1500" kern="1200">
                <a:solidFill>
                  <a:schemeClr val="lt1"/>
                </a:solidFill>
                <a:latin typeface="+mn-lt"/>
                <a:ea typeface="+mn-ea"/>
                <a:cs typeface="+mn-cs"/>
              </a:defRPr>
            </a:lvl3pPr>
            <a:lvl4pPr marL="1097280" algn="l" defTabSz="731520" rtl="0" eaLnBrk="1" latinLnBrk="0" hangingPunct="1">
              <a:defRPr sz="1500" kern="1200">
                <a:solidFill>
                  <a:schemeClr val="lt1"/>
                </a:solidFill>
                <a:latin typeface="+mn-lt"/>
                <a:ea typeface="+mn-ea"/>
                <a:cs typeface="+mn-cs"/>
              </a:defRPr>
            </a:lvl4pPr>
            <a:lvl5pPr marL="1463040" algn="l" defTabSz="731520" rtl="0" eaLnBrk="1" latinLnBrk="0" hangingPunct="1">
              <a:defRPr sz="1500" kern="1200">
                <a:solidFill>
                  <a:schemeClr val="lt1"/>
                </a:solidFill>
                <a:latin typeface="+mn-lt"/>
                <a:ea typeface="+mn-ea"/>
                <a:cs typeface="+mn-cs"/>
              </a:defRPr>
            </a:lvl5pPr>
            <a:lvl6pPr marL="1828800" algn="l" defTabSz="731520" rtl="0" eaLnBrk="1" latinLnBrk="0" hangingPunct="1">
              <a:defRPr sz="1500" kern="1200">
                <a:solidFill>
                  <a:schemeClr val="lt1"/>
                </a:solidFill>
                <a:latin typeface="+mn-lt"/>
                <a:ea typeface="+mn-ea"/>
                <a:cs typeface="+mn-cs"/>
              </a:defRPr>
            </a:lvl6pPr>
            <a:lvl7pPr marL="2194560" algn="l" defTabSz="731520" rtl="0" eaLnBrk="1" latinLnBrk="0" hangingPunct="1">
              <a:defRPr sz="1500" kern="1200">
                <a:solidFill>
                  <a:schemeClr val="lt1"/>
                </a:solidFill>
                <a:latin typeface="+mn-lt"/>
                <a:ea typeface="+mn-ea"/>
                <a:cs typeface="+mn-cs"/>
              </a:defRPr>
            </a:lvl7pPr>
            <a:lvl8pPr marL="2560320" algn="l" defTabSz="731520" rtl="0" eaLnBrk="1" latinLnBrk="0" hangingPunct="1">
              <a:defRPr sz="1500" kern="1200">
                <a:solidFill>
                  <a:schemeClr val="lt1"/>
                </a:solidFill>
                <a:latin typeface="+mn-lt"/>
                <a:ea typeface="+mn-ea"/>
                <a:cs typeface="+mn-cs"/>
              </a:defRPr>
            </a:lvl8pPr>
            <a:lvl9pPr marL="2926080" algn="l" defTabSz="731520" rtl="0" eaLnBrk="1" latinLnBrk="0" hangingPunct="1">
              <a:defRPr sz="1500" kern="1200">
                <a:solidFill>
                  <a:schemeClr val="lt1"/>
                </a:solidFill>
                <a:latin typeface="+mn-lt"/>
                <a:ea typeface="+mn-ea"/>
                <a:cs typeface="+mn-cs"/>
              </a:defRPr>
            </a:lvl9pPr>
          </a:lstStyle>
          <a:p>
            <a:pPr algn="ctr"/>
            <a:endParaRPr lang="en-US"/>
          </a:p>
        </xdr:txBody>
      </xdr:sp>
      <xdr:sp macro="" textlink="">
        <xdr:nvSpPr>
          <xdr:cNvPr id="23" name="TextBox 12">
            <a:extLst>
              <a:ext uri="{FF2B5EF4-FFF2-40B4-BE49-F238E27FC236}">
                <a16:creationId xmlns:a16="http://schemas.microsoft.com/office/drawing/2014/main" id="{00000000-0008-0000-0000-000017000000}"/>
              </a:ext>
            </a:extLst>
          </xdr:cNvPr>
          <xdr:cNvSpPr txBox="1"/>
        </xdr:nvSpPr>
        <xdr:spPr>
          <a:xfrm>
            <a:off x="1997288" y="2588972"/>
            <a:ext cx="1445228" cy="707887"/>
          </a:xfrm>
          <a:prstGeom prst="rect">
            <a:avLst/>
          </a:prstGeom>
          <a:noFill/>
        </xdr:spPr>
        <xdr:txBody>
          <a:bodyPr wrap="square" rtlCol="0">
            <a:spAutoFit/>
          </a:bodyPr>
          <a:lstStyle>
            <a:defPPr>
              <a:defRPr lang="en-US"/>
            </a:defPPr>
            <a:lvl1pPr marL="0" algn="l" defTabSz="731520" rtl="0" eaLnBrk="1" latinLnBrk="0" hangingPunct="1">
              <a:defRPr sz="1500" kern="1200">
                <a:solidFill>
                  <a:schemeClr val="tx1"/>
                </a:solidFill>
                <a:latin typeface="+mn-lt"/>
                <a:ea typeface="+mn-ea"/>
                <a:cs typeface="+mn-cs"/>
              </a:defRPr>
            </a:lvl1pPr>
            <a:lvl2pPr marL="365760" algn="l" defTabSz="731520" rtl="0" eaLnBrk="1" latinLnBrk="0" hangingPunct="1">
              <a:defRPr sz="1500" kern="1200">
                <a:solidFill>
                  <a:schemeClr val="tx1"/>
                </a:solidFill>
                <a:latin typeface="+mn-lt"/>
                <a:ea typeface="+mn-ea"/>
                <a:cs typeface="+mn-cs"/>
              </a:defRPr>
            </a:lvl2pPr>
            <a:lvl3pPr marL="731520" algn="l" defTabSz="731520" rtl="0" eaLnBrk="1" latinLnBrk="0" hangingPunct="1">
              <a:defRPr sz="1500" kern="1200">
                <a:solidFill>
                  <a:schemeClr val="tx1"/>
                </a:solidFill>
                <a:latin typeface="+mn-lt"/>
                <a:ea typeface="+mn-ea"/>
                <a:cs typeface="+mn-cs"/>
              </a:defRPr>
            </a:lvl3pPr>
            <a:lvl4pPr marL="1097280" algn="l" defTabSz="731520" rtl="0" eaLnBrk="1" latinLnBrk="0" hangingPunct="1">
              <a:defRPr sz="1500" kern="1200">
                <a:solidFill>
                  <a:schemeClr val="tx1"/>
                </a:solidFill>
                <a:latin typeface="+mn-lt"/>
                <a:ea typeface="+mn-ea"/>
                <a:cs typeface="+mn-cs"/>
              </a:defRPr>
            </a:lvl4pPr>
            <a:lvl5pPr marL="1463040" algn="l" defTabSz="731520" rtl="0" eaLnBrk="1" latinLnBrk="0" hangingPunct="1">
              <a:defRPr sz="1500" kern="1200">
                <a:solidFill>
                  <a:schemeClr val="tx1"/>
                </a:solidFill>
                <a:latin typeface="+mn-lt"/>
                <a:ea typeface="+mn-ea"/>
                <a:cs typeface="+mn-cs"/>
              </a:defRPr>
            </a:lvl5pPr>
            <a:lvl6pPr marL="1828800" algn="l" defTabSz="731520" rtl="0" eaLnBrk="1" latinLnBrk="0" hangingPunct="1">
              <a:defRPr sz="1500" kern="1200">
                <a:solidFill>
                  <a:schemeClr val="tx1"/>
                </a:solidFill>
                <a:latin typeface="+mn-lt"/>
                <a:ea typeface="+mn-ea"/>
                <a:cs typeface="+mn-cs"/>
              </a:defRPr>
            </a:lvl6pPr>
            <a:lvl7pPr marL="2194560" algn="l" defTabSz="731520" rtl="0" eaLnBrk="1" latinLnBrk="0" hangingPunct="1">
              <a:defRPr sz="1500" kern="1200">
                <a:solidFill>
                  <a:schemeClr val="tx1"/>
                </a:solidFill>
                <a:latin typeface="+mn-lt"/>
                <a:ea typeface="+mn-ea"/>
                <a:cs typeface="+mn-cs"/>
              </a:defRPr>
            </a:lvl7pPr>
            <a:lvl8pPr marL="2560320" algn="l" defTabSz="731520" rtl="0" eaLnBrk="1" latinLnBrk="0" hangingPunct="1">
              <a:defRPr sz="1500" kern="1200">
                <a:solidFill>
                  <a:schemeClr val="tx1"/>
                </a:solidFill>
                <a:latin typeface="+mn-lt"/>
                <a:ea typeface="+mn-ea"/>
                <a:cs typeface="+mn-cs"/>
              </a:defRPr>
            </a:lvl8pPr>
            <a:lvl9pPr marL="2926080" algn="l" defTabSz="731520" rtl="0" eaLnBrk="1" latinLnBrk="0" hangingPunct="1">
              <a:defRPr sz="1500" kern="1200">
                <a:solidFill>
                  <a:schemeClr val="tx1"/>
                </a:solidFill>
                <a:latin typeface="+mn-lt"/>
                <a:ea typeface="+mn-ea"/>
                <a:cs typeface="+mn-cs"/>
              </a:defRPr>
            </a:lvl9pPr>
          </a:lstStyle>
          <a:p>
            <a:r>
              <a:rPr lang="en-US" sz="800">
                <a:solidFill>
                  <a:srgbClr val="FF0000"/>
                </a:solidFill>
              </a:rPr>
              <a:t>X = Close in fault</a:t>
            </a:r>
            <a:br>
              <a:rPr lang="en-US" sz="800">
                <a:solidFill>
                  <a:srgbClr val="FF0000"/>
                </a:solidFill>
              </a:rPr>
            </a:br>
            <a:br>
              <a:rPr lang="en-US" sz="800">
                <a:solidFill>
                  <a:srgbClr val="FF0000"/>
                </a:solidFill>
              </a:rPr>
            </a:br>
            <a:r>
              <a:rPr lang="en-US" sz="800">
                <a:solidFill>
                  <a:srgbClr val="FF0000"/>
                </a:solidFill>
              </a:rPr>
              <a:t>Capacitors discharge into fault (note grounding/type of fault matter)</a:t>
            </a:r>
          </a:p>
        </xdr:txBody>
      </xdr:sp>
    </xdr:grpSp>
    <xdr:clientData/>
  </xdr:twoCellAnchor>
  <xdr:twoCellAnchor editAs="oneCell">
    <xdr:from>
      <xdr:col>12</xdr:col>
      <xdr:colOff>542925</xdr:colOff>
      <xdr:row>0</xdr:row>
      <xdr:rowOff>28575</xdr:rowOff>
    </xdr:from>
    <xdr:to>
      <xdr:col>14</xdr:col>
      <xdr:colOff>561225</xdr:colOff>
      <xdr:row>2</xdr:row>
      <xdr:rowOff>416269</xdr:rowOff>
    </xdr:to>
    <xdr:pic>
      <xdr:nvPicPr>
        <xdr:cNvPr id="2" name="Picture 1">
          <a:hlinkClick xmlns:r="http://schemas.openxmlformats.org/officeDocument/2006/relationships" r:id="rId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34400" y="28575"/>
          <a:ext cx="1685175" cy="740119"/>
        </a:xfrm>
        <a:prstGeom prst="rect">
          <a:avLst/>
        </a:prstGeom>
      </xdr:spPr>
    </xdr:pic>
    <xdr:clientData/>
  </xdr:twoCellAnchor>
  <xdr:oneCellAnchor>
    <xdr:from>
      <xdr:col>13</xdr:col>
      <xdr:colOff>9525</xdr:colOff>
      <xdr:row>27</xdr:row>
      <xdr:rowOff>57150</xdr:rowOff>
    </xdr:from>
    <xdr:ext cx="914400"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610600" y="629602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US" sz="1100"/>
        </a:p>
      </xdr:txBody>
    </xdr:sp>
    <xdr:clientData/>
  </xdr:oneCellAnchor>
  <xdr:twoCellAnchor>
    <xdr:from>
      <xdr:col>1</xdr:col>
      <xdr:colOff>40335</xdr:colOff>
      <xdr:row>12</xdr:row>
      <xdr:rowOff>95743</xdr:rowOff>
    </xdr:from>
    <xdr:to>
      <xdr:col>14</xdr:col>
      <xdr:colOff>552450</xdr:colOff>
      <xdr:row>31</xdr:row>
      <xdr:rowOff>24053</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211785" y="3343768"/>
          <a:ext cx="9894240" cy="3376360"/>
          <a:chOff x="209790" y="3909331"/>
          <a:chExt cx="9999543" cy="4217745"/>
        </a:xfrm>
      </xdr:grpSpPr>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209790" y="3909331"/>
            <a:ext cx="6843883" cy="37950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0">
                <a:solidFill>
                  <a:schemeClr val="dk1"/>
                </a:solidFill>
                <a:effectLst/>
                <a:latin typeface="+mn-lt"/>
                <a:ea typeface="+mn-ea"/>
                <a:cs typeface="+mn-cs"/>
              </a:rPr>
              <a:t>This spreadsheet</a:t>
            </a:r>
            <a:r>
              <a:rPr lang="en-US" sz="1100" b="0" baseline="0">
                <a:solidFill>
                  <a:schemeClr val="dk1"/>
                </a:solidFill>
                <a:effectLst/>
                <a:latin typeface="+mn-lt"/>
                <a:ea typeface="+mn-ea"/>
                <a:cs typeface="+mn-cs"/>
              </a:rPr>
              <a:t> provides calculation assistance for calculating  peak outrush current and frequency  associated with a capacitor bank and nearby feeder circuit breaker that may close into a nearby fault (see figure to right).  In such a scenario,  depending on the grounding of the capacitor bank and the type of fault, the discharge current could exceed the breakers rating. The magnitude and frequency of the outrush current is dependent upon the total equivalent inductance between the capacitor bank and the fault, the capacitor bank rating, and the point on the voltage waveform where the breaker closes into the fault. This spreadsheet calculates the worst case current magnitude, assuming the fault occurs at peak voltage with no dampening due to resistance in the circuit.</a:t>
            </a:r>
            <a:br>
              <a:rPr lang="en-US" sz="1100" b="0" baseline="0">
                <a:solidFill>
                  <a:schemeClr val="dk1"/>
                </a:solidFill>
                <a:effectLst/>
                <a:latin typeface="+mn-lt"/>
                <a:ea typeface="+mn-ea"/>
                <a:cs typeface="+mn-cs"/>
              </a:rPr>
            </a:br>
            <a:br>
              <a:rPr lang="en-US" sz="1100" b="0" baseline="0">
                <a:solidFill>
                  <a:schemeClr val="dk1"/>
                </a:solidFill>
                <a:effectLst/>
                <a:latin typeface="+mn-lt"/>
                <a:ea typeface="+mn-ea"/>
                <a:cs typeface="+mn-cs"/>
              </a:rPr>
            </a:br>
            <a:r>
              <a:rPr lang="en-US" sz="1100" b="0" baseline="0">
                <a:solidFill>
                  <a:schemeClr val="dk1"/>
                </a:solidFill>
                <a:effectLst/>
                <a:latin typeface="+mn-lt"/>
                <a:ea typeface="+mn-ea"/>
                <a:cs typeface="+mn-cs"/>
              </a:rPr>
              <a:t>The spreadsheet allows for entry of inductance associated with transient inrush reactors, commonly put on each stage of the capacitor bank, inductance associated with an outrush reactor, commonly put in the incoming compartment of the capacitor bank or in series with the capacitor bank feeder cables supplying the capacitor bank, and the total inductance of the cable length and assocaited bus work between the capacitor bank and the close in feeder fault.</a:t>
            </a:r>
          </a:p>
          <a:p>
            <a:pPr marL="0" marR="0" indent="0" defTabSz="914400" eaLnBrk="1" fontAlgn="auto" latinLnBrk="0" hangingPunct="1">
              <a:lnSpc>
                <a:spcPct val="100000"/>
              </a:lnSpc>
              <a:spcBef>
                <a:spcPts val="0"/>
              </a:spcBef>
              <a:spcAft>
                <a:spcPts val="0"/>
              </a:spcAft>
              <a:buClrTx/>
              <a:buSzTx/>
              <a:buFontTx/>
              <a:buNone/>
              <a:tabLst/>
              <a:defRPr/>
            </a:pPr>
            <a:endParaRPr lang="en-US" sz="11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Note: For ungrounded banks, cable faults do not contribute to outrush current as these are line-to-ground faults and there is not a complete circuit for the out rush current to flow. </a:t>
            </a:r>
            <a:endParaRPr lang="en-US" sz="1100"/>
          </a:p>
        </xdr:txBody>
      </xdr:sp>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29813" y="7498427"/>
            <a:ext cx="9979520" cy="628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baseline="0">
                <a:solidFill>
                  <a:schemeClr val="dk1"/>
                </a:solidFill>
                <a:effectLst/>
                <a:latin typeface="+mn-lt"/>
                <a:ea typeface="+mn-ea"/>
                <a:cs typeface="+mn-cs"/>
              </a:rPr>
              <a:t>Information and formulas used in the spreadsheet were obtained from IEEE Standard 1036-2010 - </a:t>
            </a:r>
            <a:r>
              <a:rPr lang="en-US" sz="1100" b="0" i="1" baseline="0">
                <a:solidFill>
                  <a:schemeClr val="dk1"/>
                </a:solidFill>
                <a:effectLst/>
                <a:latin typeface="+mn-lt"/>
                <a:ea typeface="+mn-ea"/>
                <a:cs typeface="+mn-cs"/>
              </a:rPr>
              <a:t>Guide for the Application of Shunt Capacitors</a:t>
            </a:r>
            <a:r>
              <a:rPr lang="en-US" sz="1100" b="0" baseline="0">
                <a:solidFill>
                  <a:schemeClr val="dk1"/>
                </a:solidFill>
                <a:effectLst/>
                <a:latin typeface="+mn-lt"/>
                <a:ea typeface="+mn-ea"/>
                <a:cs typeface="+mn-cs"/>
              </a:rPr>
              <a:t>  and  IEEE PES technical report PES-TR16 - </a:t>
            </a:r>
            <a:r>
              <a:rPr lang="en-US" sz="1100" b="0" i="1" baseline="0">
                <a:solidFill>
                  <a:schemeClr val="dk1"/>
                </a:solidFill>
                <a:effectLst/>
                <a:latin typeface="+mn-lt"/>
                <a:ea typeface="+mn-ea"/>
                <a:cs typeface="+mn-cs"/>
              </a:rPr>
              <a:t>Transient Limiting Inductor Applications in Shunt Capacitor Banks</a:t>
            </a:r>
            <a:r>
              <a:rPr lang="en-US" sz="1100" b="0" baseline="0">
                <a:solidFill>
                  <a:schemeClr val="dk1"/>
                </a:solidFill>
                <a:effectLst/>
                <a:latin typeface="+mn-lt"/>
                <a:ea typeface="+mn-ea"/>
                <a:cs typeface="+mn-cs"/>
              </a:rPr>
              <a:t>.</a:t>
            </a:r>
            <a:endParaRPr lang="en-US" sz="1100"/>
          </a:p>
        </xdr:txBody>
      </xdr:sp>
    </xdr:grpSp>
    <xdr:clientData/>
  </xdr:twoCellAnchor>
  <xdr:twoCellAnchor>
    <xdr:from>
      <xdr:col>1</xdr:col>
      <xdr:colOff>30981</xdr:colOff>
      <xdr:row>32</xdr:row>
      <xdr:rowOff>59292</xdr:rowOff>
    </xdr:from>
    <xdr:to>
      <xdr:col>2</xdr:col>
      <xdr:colOff>630115</xdr:colOff>
      <xdr:row>34</xdr:row>
      <xdr:rowOff>102200</xdr:rowOff>
    </xdr:to>
    <mc:AlternateContent xmlns:mc="http://schemas.openxmlformats.org/markup-compatibility/2006" xmlns:a14="http://schemas.microsoft.com/office/drawing/2010/main">
      <mc:Choice Requires="a14">
        <xdr:sp macro="" textlink="">
          <xdr:nvSpPr>
            <xdr:cNvPr id="16" name="TextBox 6">
              <a:extLst>
                <a:ext uri="{FF2B5EF4-FFF2-40B4-BE49-F238E27FC236}">
                  <a16:creationId xmlns:a16="http://schemas.microsoft.com/office/drawing/2014/main" id="{00000000-0008-0000-0000-000010000000}"/>
                </a:ext>
              </a:extLst>
            </xdr:cNvPr>
            <xdr:cNvSpPr txBox="1"/>
          </xdr:nvSpPr>
          <xdr:spPr>
            <a:xfrm>
              <a:off x="199500" y="7877119"/>
              <a:ext cx="2364923" cy="365293"/>
            </a:xfrm>
            <a:prstGeom prst="rect">
              <a:avLst/>
            </a:prstGeom>
            <a:noFill/>
          </xdr:spPr>
          <xdr:txBody>
            <a:bodyPr wrap="square" rtlCol="0">
              <a:spAutoFit/>
            </a:bodyPr>
            <a:lstStyle>
              <a:defPPr>
                <a:defRPr lang="en-US"/>
              </a:defPPr>
              <a:lvl1pPr marL="0" algn="l" defTabSz="731520" rtl="0" eaLnBrk="1" latinLnBrk="0" hangingPunct="1">
                <a:defRPr sz="1500" kern="1200">
                  <a:solidFill>
                    <a:schemeClr val="tx1"/>
                  </a:solidFill>
                  <a:latin typeface="+mn-lt"/>
                  <a:ea typeface="+mn-ea"/>
                  <a:cs typeface="+mn-cs"/>
                </a:defRPr>
              </a:lvl1pPr>
              <a:lvl2pPr marL="365760" algn="l" defTabSz="731520" rtl="0" eaLnBrk="1" latinLnBrk="0" hangingPunct="1">
                <a:defRPr sz="1500" kern="1200">
                  <a:solidFill>
                    <a:schemeClr val="tx1"/>
                  </a:solidFill>
                  <a:latin typeface="+mn-lt"/>
                  <a:ea typeface="+mn-ea"/>
                  <a:cs typeface="+mn-cs"/>
                </a:defRPr>
              </a:lvl2pPr>
              <a:lvl3pPr marL="731520" algn="l" defTabSz="731520" rtl="0" eaLnBrk="1" latinLnBrk="0" hangingPunct="1">
                <a:defRPr sz="1500" kern="1200">
                  <a:solidFill>
                    <a:schemeClr val="tx1"/>
                  </a:solidFill>
                  <a:latin typeface="+mn-lt"/>
                  <a:ea typeface="+mn-ea"/>
                  <a:cs typeface="+mn-cs"/>
                </a:defRPr>
              </a:lvl3pPr>
              <a:lvl4pPr marL="1097280" algn="l" defTabSz="731520" rtl="0" eaLnBrk="1" latinLnBrk="0" hangingPunct="1">
                <a:defRPr sz="1500" kern="1200">
                  <a:solidFill>
                    <a:schemeClr val="tx1"/>
                  </a:solidFill>
                  <a:latin typeface="+mn-lt"/>
                  <a:ea typeface="+mn-ea"/>
                  <a:cs typeface="+mn-cs"/>
                </a:defRPr>
              </a:lvl4pPr>
              <a:lvl5pPr marL="1463040" algn="l" defTabSz="731520" rtl="0" eaLnBrk="1" latinLnBrk="0" hangingPunct="1">
                <a:defRPr sz="1500" kern="1200">
                  <a:solidFill>
                    <a:schemeClr val="tx1"/>
                  </a:solidFill>
                  <a:latin typeface="+mn-lt"/>
                  <a:ea typeface="+mn-ea"/>
                  <a:cs typeface="+mn-cs"/>
                </a:defRPr>
              </a:lvl5pPr>
              <a:lvl6pPr marL="1828800" algn="l" defTabSz="731520" rtl="0" eaLnBrk="1" latinLnBrk="0" hangingPunct="1">
                <a:defRPr sz="1500" kern="1200">
                  <a:solidFill>
                    <a:schemeClr val="tx1"/>
                  </a:solidFill>
                  <a:latin typeface="+mn-lt"/>
                  <a:ea typeface="+mn-ea"/>
                  <a:cs typeface="+mn-cs"/>
                </a:defRPr>
              </a:lvl6pPr>
              <a:lvl7pPr marL="2194560" algn="l" defTabSz="731520" rtl="0" eaLnBrk="1" latinLnBrk="0" hangingPunct="1">
                <a:defRPr sz="1500" kern="1200">
                  <a:solidFill>
                    <a:schemeClr val="tx1"/>
                  </a:solidFill>
                  <a:latin typeface="+mn-lt"/>
                  <a:ea typeface="+mn-ea"/>
                  <a:cs typeface="+mn-cs"/>
                </a:defRPr>
              </a:lvl7pPr>
              <a:lvl8pPr marL="2560320" algn="l" defTabSz="731520" rtl="0" eaLnBrk="1" latinLnBrk="0" hangingPunct="1">
                <a:defRPr sz="1500" kern="1200">
                  <a:solidFill>
                    <a:schemeClr val="tx1"/>
                  </a:solidFill>
                  <a:latin typeface="+mn-lt"/>
                  <a:ea typeface="+mn-ea"/>
                  <a:cs typeface="+mn-cs"/>
                </a:defRPr>
              </a:lvl8pPr>
              <a:lvl9pPr marL="2926080" algn="l" defTabSz="731520" rtl="0" eaLnBrk="1" latinLnBrk="0" hangingPunct="1">
                <a:defRPr sz="1500" kern="1200">
                  <a:solidFill>
                    <a:schemeClr val="tx1"/>
                  </a:solidFill>
                  <a:latin typeface="+mn-lt"/>
                  <a:ea typeface="+mn-ea"/>
                  <a:cs typeface="+mn-cs"/>
                </a:defRPr>
              </a:lvl9pPr>
            </a:lstStyle>
            <a:p>
              <a14:m>
                <m:oMath xmlns:m="http://schemas.openxmlformats.org/officeDocument/2006/math">
                  <m:r>
                    <a:rPr lang="en-US" sz="1100" b="0" i="1">
                      <a:solidFill>
                        <a:sysClr val="windowText" lastClr="000000"/>
                      </a:solidFill>
                      <a:latin typeface="Cambria Math"/>
                    </a:rPr>
                    <m:t>𝑖</m:t>
                  </m:r>
                  <m:r>
                    <a:rPr lang="en-US" sz="1100" b="0" i="1">
                      <a:solidFill>
                        <a:sysClr val="windowText" lastClr="000000"/>
                      </a:solidFill>
                      <a:latin typeface="Cambria Math"/>
                    </a:rPr>
                    <m:t>(</m:t>
                  </m:r>
                  <m:r>
                    <a:rPr lang="en-US" sz="1100" b="0" i="1">
                      <a:solidFill>
                        <a:sysClr val="windowText" lastClr="000000"/>
                      </a:solidFill>
                      <a:latin typeface="Cambria Math"/>
                    </a:rPr>
                    <m:t>𝑡</m:t>
                  </m:r>
                  <m:r>
                    <a:rPr lang="en-US" sz="1100" b="0" i="1">
                      <a:solidFill>
                        <a:sysClr val="windowText" lastClr="000000"/>
                      </a:solidFill>
                      <a:latin typeface="Cambria Math"/>
                    </a:rPr>
                    <m:t>)=</m:t>
                  </m:r>
                  <m:f>
                    <m:fPr>
                      <m:ctrlPr>
                        <a:rPr lang="en-US" sz="1100" i="1">
                          <a:solidFill>
                            <a:sysClr val="windowText" lastClr="000000"/>
                          </a:solidFill>
                          <a:latin typeface="Cambria Math" panose="02040503050406030204" pitchFamily="18" charset="0"/>
                        </a:rPr>
                      </m:ctrlPr>
                    </m:fPr>
                    <m:num>
                      <m:sSub>
                        <m:sSubPr>
                          <m:ctrlPr>
                            <a:rPr lang="en-US" sz="1100" i="1">
                              <a:solidFill>
                                <a:sysClr val="windowText" lastClr="000000"/>
                              </a:solidFill>
                              <a:latin typeface="Cambria Math" panose="02040503050406030204" pitchFamily="18" charset="0"/>
                            </a:rPr>
                          </m:ctrlPr>
                        </m:sSubPr>
                        <m:e>
                          <m:r>
                            <a:rPr lang="en-US" sz="1100" i="1">
                              <a:solidFill>
                                <a:sysClr val="windowText" lastClr="000000"/>
                              </a:solidFill>
                              <a:latin typeface="Cambria Math"/>
                            </a:rPr>
                            <m:t>𝑉</m:t>
                          </m:r>
                        </m:e>
                        <m:sub>
                          <m:func>
                            <m:funcPr>
                              <m:ctrlPr>
                                <a:rPr lang="en-US" sz="1100" i="1">
                                  <a:solidFill>
                                    <a:sysClr val="windowText" lastClr="000000"/>
                                  </a:solidFill>
                                  <a:latin typeface="Cambria Math" panose="02040503050406030204" pitchFamily="18" charset="0"/>
                                </a:rPr>
                              </m:ctrlPr>
                            </m:funcPr>
                            <m:fName>
                              <m:r>
                                <m:rPr>
                                  <m:sty m:val="p"/>
                                </m:rPr>
                                <a:rPr lang="en-US" sz="1100">
                                  <a:solidFill>
                                    <a:sysClr val="windowText" lastClr="000000"/>
                                  </a:solidFill>
                                  <a:latin typeface="Cambria Math"/>
                                </a:rPr>
                                <m:t>max</m:t>
                              </m:r>
                            </m:fName>
                            <m:e>
                              <m:d>
                                <m:dPr>
                                  <m:ctrlPr>
                                    <a:rPr lang="en-US" sz="1100" i="1">
                                      <a:solidFill>
                                        <a:sysClr val="windowText" lastClr="000000"/>
                                      </a:solidFill>
                                      <a:latin typeface="Cambria Math" panose="02040503050406030204" pitchFamily="18" charset="0"/>
                                    </a:rPr>
                                  </m:ctrlPr>
                                </m:dPr>
                                <m:e>
                                  <m:r>
                                    <a:rPr lang="en-US" sz="1100" i="1">
                                      <a:solidFill>
                                        <a:sysClr val="windowText" lastClr="000000"/>
                                      </a:solidFill>
                                      <a:latin typeface="Cambria Math"/>
                                    </a:rPr>
                                    <m:t>𝑃𝐸𝐴𝐾</m:t>
                                  </m:r>
                                </m:e>
                              </m:d>
                            </m:e>
                          </m:func>
                        </m:sub>
                      </m:sSub>
                    </m:num>
                    <m:den>
                      <m:sSub>
                        <m:sSubPr>
                          <m:ctrlPr>
                            <a:rPr lang="en-US" sz="1100" i="1">
                              <a:solidFill>
                                <a:sysClr val="windowText" lastClr="000000"/>
                              </a:solidFill>
                              <a:latin typeface="Cambria Math" panose="02040503050406030204" pitchFamily="18" charset="0"/>
                            </a:rPr>
                          </m:ctrlPr>
                        </m:sSubPr>
                        <m:e>
                          <m:r>
                            <a:rPr lang="en-US" sz="1100" b="0" i="1">
                              <a:solidFill>
                                <a:sysClr val="windowText" lastClr="000000"/>
                              </a:solidFill>
                              <a:latin typeface="Cambria Math"/>
                            </a:rPr>
                            <m:t>𝑍</m:t>
                          </m:r>
                        </m:e>
                        <m:sub>
                          <m:r>
                            <a:rPr lang="en-US" sz="1100" b="0" i="1">
                              <a:solidFill>
                                <a:sysClr val="windowText" lastClr="000000"/>
                              </a:solidFill>
                              <a:latin typeface="Cambria Math"/>
                            </a:rPr>
                            <m:t>𝑜</m:t>
                          </m:r>
                        </m:sub>
                      </m:sSub>
                    </m:den>
                  </m:f>
                  <m:r>
                    <a:rPr lang="en-US" sz="1100" b="0" i="1">
                      <a:solidFill>
                        <a:sysClr val="windowText" lastClr="000000"/>
                      </a:solidFill>
                      <a:latin typeface="Cambria Math"/>
                    </a:rPr>
                    <m:t>𝑆𝑖𝑛</m:t>
                  </m:r>
                  <m:d>
                    <m:dPr>
                      <m:ctrlPr>
                        <a:rPr lang="en-US" sz="1100" b="0" i="1">
                          <a:solidFill>
                            <a:sysClr val="windowText" lastClr="000000"/>
                          </a:solidFill>
                          <a:latin typeface="Cambria Math" panose="02040503050406030204" pitchFamily="18" charset="0"/>
                        </a:rPr>
                      </m:ctrlPr>
                    </m:dPr>
                    <m:e>
                      <m:sSub>
                        <m:sSubPr>
                          <m:ctrlPr>
                            <a:rPr lang="en-US" sz="1100" b="0" i="1">
                              <a:solidFill>
                                <a:sysClr val="windowText" lastClr="000000"/>
                              </a:solidFill>
                              <a:latin typeface="Cambria Math" panose="02040503050406030204" pitchFamily="18" charset="0"/>
                            </a:rPr>
                          </m:ctrlPr>
                        </m:sSubPr>
                        <m:e>
                          <m:r>
                            <a:rPr lang="en-US" sz="1100" b="0" i="1">
                              <a:solidFill>
                                <a:sysClr val="windowText" lastClr="000000"/>
                              </a:solidFill>
                              <a:latin typeface="Cambria Math"/>
                              <a:ea typeface="Cambria Math"/>
                            </a:rPr>
                            <m:t>𝜔</m:t>
                          </m:r>
                        </m:e>
                        <m:sub>
                          <m:r>
                            <a:rPr lang="en-US" sz="1100" b="0" i="1">
                              <a:solidFill>
                                <a:sysClr val="windowText" lastClr="000000"/>
                              </a:solidFill>
                              <a:latin typeface="Cambria Math"/>
                            </a:rPr>
                            <m:t>𝑜</m:t>
                          </m:r>
                        </m:sub>
                      </m:sSub>
                      <m:r>
                        <a:rPr lang="en-US" sz="1100" b="0" i="1">
                          <a:solidFill>
                            <a:sysClr val="windowText" lastClr="000000"/>
                          </a:solidFill>
                          <a:latin typeface="Cambria Math"/>
                        </a:rPr>
                        <m:t>𝑡</m:t>
                      </m:r>
                    </m:e>
                  </m:d>
                </m:oMath>
              </a14:m>
              <a:r>
                <a:rPr lang="en-US" sz="1100">
                  <a:solidFill>
                    <a:sysClr val="windowText" lastClr="000000"/>
                  </a:solidFill>
                </a:rPr>
                <a:t> (amps)</a:t>
              </a:r>
            </a:p>
          </xdr:txBody>
        </xdr:sp>
      </mc:Choice>
      <mc:Fallback xmlns="">
        <xdr:sp macro="" textlink="">
          <xdr:nvSpPr>
            <xdr:cNvPr id="16" name="TextBox 6"/>
            <xdr:cNvSpPr txBox="1"/>
          </xdr:nvSpPr>
          <xdr:spPr>
            <a:xfrm>
              <a:off x="199500" y="7877119"/>
              <a:ext cx="2364923" cy="365293"/>
            </a:xfrm>
            <a:prstGeom prst="rect">
              <a:avLst/>
            </a:prstGeom>
            <a:noFill/>
          </xdr:spPr>
          <xdr:txBody>
            <a:bodyPr wrap="square" rtlCol="0">
              <a:spAutoFit/>
            </a:bodyPr>
            <a:lstStyle>
              <a:defPPr>
                <a:defRPr lang="en-US"/>
              </a:defPPr>
              <a:lvl1pPr marL="0" algn="l" defTabSz="731520" rtl="0" eaLnBrk="1" latinLnBrk="0" hangingPunct="1">
                <a:defRPr sz="1500" kern="1200">
                  <a:solidFill>
                    <a:schemeClr val="tx1"/>
                  </a:solidFill>
                  <a:latin typeface="+mn-lt"/>
                  <a:ea typeface="+mn-ea"/>
                  <a:cs typeface="+mn-cs"/>
                </a:defRPr>
              </a:lvl1pPr>
              <a:lvl2pPr marL="365760" algn="l" defTabSz="731520" rtl="0" eaLnBrk="1" latinLnBrk="0" hangingPunct="1">
                <a:defRPr sz="1500" kern="1200">
                  <a:solidFill>
                    <a:schemeClr val="tx1"/>
                  </a:solidFill>
                  <a:latin typeface="+mn-lt"/>
                  <a:ea typeface="+mn-ea"/>
                  <a:cs typeface="+mn-cs"/>
                </a:defRPr>
              </a:lvl2pPr>
              <a:lvl3pPr marL="731520" algn="l" defTabSz="731520" rtl="0" eaLnBrk="1" latinLnBrk="0" hangingPunct="1">
                <a:defRPr sz="1500" kern="1200">
                  <a:solidFill>
                    <a:schemeClr val="tx1"/>
                  </a:solidFill>
                  <a:latin typeface="+mn-lt"/>
                  <a:ea typeface="+mn-ea"/>
                  <a:cs typeface="+mn-cs"/>
                </a:defRPr>
              </a:lvl3pPr>
              <a:lvl4pPr marL="1097280" algn="l" defTabSz="731520" rtl="0" eaLnBrk="1" latinLnBrk="0" hangingPunct="1">
                <a:defRPr sz="1500" kern="1200">
                  <a:solidFill>
                    <a:schemeClr val="tx1"/>
                  </a:solidFill>
                  <a:latin typeface="+mn-lt"/>
                  <a:ea typeface="+mn-ea"/>
                  <a:cs typeface="+mn-cs"/>
                </a:defRPr>
              </a:lvl4pPr>
              <a:lvl5pPr marL="1463040" algn="l" defTabSz="731520" rtl="0" eaLnBrk="1" latinLnBrk="0" hangingPunct="1">
                <a:defRPr sz="1500" kern="1200">
                  <a:solidFill>
                    <a:schemeClr val="tx1"/>
                  </a:solidFill>
                  <a:latin typeface="+mn-lt"/>
                  <a:ea typeface="+mn-ea"/>
                  <a:cs typeface="+mn-cs"/>
                </a:defRPr>
              </a:lvl5pPr>
              <a:lvl6pPr marL="1828800" algn="l" defTabSz="731520" rtl="0" eaLnBrk="1" latinLnBrk="0" hangingPunct="1">
                <a:defRPr sz="1500" kern="1200">
                  <a:solidFill>
                    <a:schemeClr val="tx1"/>
                  </a:solidFill>
                  <a:latin typeface="+mn-lt"/>
                  <a:ea typeface="+mn-ea"/>
                  <a:cs typeface="+mn-cs"/>
                </a:defRPr>
              </a:lvl6pPr>
              <a:lvl7pPr marL="2194560" algn="l" defTabSz="731520" rtl="0" eaLnBrk="1" latinLnBrk="0" hangingPunct="1">
                <a:defRPr sz="1500" kern="1200">
                  <a:solidFill>
                    <a:schemeClr val="tx1"/>
                  </a:solidFill>
                  <a:latin typeface="+mn-lt"/>
                  <a:ea typeface="+mn-ea"/>
                  <a:cs typeface="+mn-cs"/>
                </a:defRPr>
              </a:lvl7pPr>
              <a:lvl8pPr marL="2560320" algn="l" defTabSz="731520" rtl="0" eaLnBrk="1" latinLnBrk="0" hangingPunct="1">
                <a:defRPr sz="1500" kern="1200">
                  <a:solidFill>
                    <a:schemeClr val="tx1"/>
                  </a:solidFill>
                  <a:latin typeface="+mn-lt"/>
                  <a:ea typeface="+mn-ea"/>
                  <a:cs typeface="+mn-cs"/>
                </a:defRPr>
              </a:lvl8pPr>
              <a:lvl9pPr marL="2926080" algn="l" defTabSz="731520" rtl="0" eaLnBrk="1" latinLnBrk="0" hangingPunct="1">
                <a:defRPr sz="1500" kern="1200">
                  <a:solidFill>
                    <a:schemeClr val="tx1"/>
                  </a:solidFill>
                  <a:latin typeface="+mn-lt"/>
                  <a:ea typeface="+mn-ea"/>
                  <a:cs typeface="+mn-cs"/>
                </a:defRPr>
              </a:lvl9pPr>
            </a:lstStyle>
            <a:p>
              <a:r>
                <a:rPr lang="en-US" sz="1100" b="0" i="0">
                  <a:solidFill>
                    <a:sysClr val="windowText" lastClr="000000"/>
                  </a:solidFill>
                  <a:latin typeface="Cambria Math"/>
                </a:rPr>
                <a:t>𝑖(𝑡)=</a:t>
              </a:r>
              <a:r>
                <a:rPr lang="en-US" sz="1100" i="0">
                  <a:solidFill>
                    <a:sysClr val="windowText" lastClr="000000"/>
                  </a:solidFill>
                  <a:latin typeface="Cambria Math"/>
                </a:rPr>
                <a:t>𝑉_max⁡(𝑃𝐸𝐴𝐾) /</a:t>
              </a:r>
              <a:r>
                <a:rPr lang="en-US" sz="1100" b="0" i="0">
                  <a:solidFill>
                    <a:sysClr val="windowText" lastClr="000000"/>
                  </a:solidFill>
                  <a:latin typeface="Cambria Math"/>
                </a:rPr>
                <a:t>𝑍_𝑜  𝑆𝑖𝑛(</a:t>
              </a:r>
              <a:r>
                <a:rPr lang="en-US" sz="1100" b="0" i="0">
                  <a:solidFill>
                    <a:sysClr val="windowText" lastClr="000000"/>
                  </a:solidFill>
                  <a:latin typeface="Cambria Math"/>
                  <a:ea typeface="Cambria Math"/>
                </a:rPr>
                <a:t>𝜔_</a:t>
              </a:r>
              <a:r>
                <a:rPr lang="en-US" sz="1100" b="0" i="0">
                  <a:solidFill>
                    <a:sysClr val="windowText" lastClr="000000"/>
                  </a:solidFill>
                  <a:latin typeface="Cambria Math"/>
                </a:rPr>
                <a:t>𝑜 𝑡)</a:t>
              </a:r>
              <a:r>
                <a:rPr lang="en-US" sz="1100">
                  <a:solidFill>
                    <a:sysClr val="windowText" lastClr="000000"/>
                  </a:solidFill>
                </a:rPr>
                <a:t> (amps)</a:t>
              </a:r>
            </a:p>
          </xdr:txBody>
        </xdr:sp>
      </mc:Fallback>
    </mc:AlternateContent>
    <xdr:clientData/>
  </xdr:twoCellAnchor>
  <xdr:twoCellAnchor>
    <xdr:from>
      <xdr:col>11</xdr:col>
      <xdr:colOff>126333</xdr:colOff>
      <xdr:row>32</xdr:row>
      <xdr:rowOff>59292</xdr:rowOff>
    </xdr:from>
    <xdr:to>
      <xdr:col>13</xdr:col>
      <xdr:colOff>1022744</xdr:colOff>
      <xdr:row>34</xdr:row>
      <xdr:rowOff>102200</xdr:rowOff>
    </xdr:to>
    <mc:AlternateContent xmlns:mc="http://schemas.openxmlformats.org/markup-compatibility/2006" xmlns:a14="http://schemas.microsoft.com/office/drawing/2010/main">
      <mc:Choice Requires="a14">
        <xdr:sp macro="" textlink="">
          <xdr:nvSpPr>
            <xdr:cNvPr id="17" name="TextBox 14">
              <a:extLst>
                <a:ext uri="{FF2B5EF4-FFF2-40B4-BE49-F238E27FC236}">
                  <a16:creationId xmlns:a16="http://schemas.microsoft.com/office/drawing/2014/main" id="{00000000-0008-0000-0000-000011000000}"/>
                </a:ext>
              </a:extLst>
            </xdr:cNvPr>
            <xdr:cNvSpPr txBox="1"/>
          </xdr:nvSpPr>
          <xdr:spPr>
            <a:xfrm>
              <a:off x="7253661" y="6943568"/>
              <a:ext cx="2118238" cy="371356"/>
            </a:xfrm>
            <a:prstGeom prst="rect">
              <a:avLst/>
            </a:prstGeom>
            <a:noFill/>
          </xdr:spPr>
          <xdr:txBody>
            <a:bodyPr wrap="square" rtlCol="0">
              <a:spAutoFit/>
            </a:bodyPr>
            <a:lstStyle>
              <a:defPPr>
                <a:defRPr lang="en-US"/>
              </a:defPPr>
              <a:lvl1pPr marL="0" algn="l" defTabSz="731520" rtl="0" eaLnBrk="1" latinLnBrk="0" hangingPunct="1">
                <a:defRPr sz="1500" kern="1200">
                  <a:solidFill>
                    <a:schemeClr val="tx1"/>
                  </a:solidFill>
                  <a:latin typeface="+mn-lt"/>
                  <a:ea typeface="+mn-ea"/>
                  <a:cs typeface="+mn-cs"/>
                </a:defRPr>
              </a:lvl1pPr>
              <a:lvl2pPr marL="365760" algn="l" defTabSz="731520" rtl="0" eaLnBrk="1" latinLnBrk="0" hangingPunct="1">
                <a:defRPr sz="1500" kern="1200">
                  <a:solidFill>
                    <a:schemeClr val="tx1"/>
                  </a:solidFill>
                  <a:latin typeface="+mn-lt"/>
                  <a:ea typeface="+mn-ea"/>
                  <a:cs typeface="+mn-cs"/>
                </a:defRPr>
              </a:lvl2pPr>
              <a:lvl3pPr marL="731520" algn="l" defTabSz="731520" rtl="0" eaLnBrk="1" latinLnBrk="0" hangingPunct="1">
                <a:defRPr sz="1500" kern="1200">
                  <a:solidFill>
                    <a:schemeClr val="tx1"/>
                  </a:solidFill>
                  <a:latin typeface="+mn-lt"/>
                  <a:ea typeface="+mn-ea"/>
                  <a:cs typeface="+mn-cs"/>
                </a:defRPr>
              </a:lvl3pPr>
              <a:lvl4pPr marL="1097280" algn="l" defTabSz="731520" rtl="0" eaLnBrk="1" latinLnBrk="0" hangingPunct="1">
                <a:defRPr sz="1500" kern="1200">
                  <a:solidFill>
                    <a:schemeClr val="tx1"/>
                  </a:solidFill>
                  <a:latin typeface="+mn-lt"/>
                  <a:ea typeface="+mn-ea"/>
                  <a:cs typeface="+mn-cs"/>
                </a:defRPr>
              </a:lvl4pPr>
              <a:lvl5pPr marL="1463040" algn="l" defTabSz="731520" rtl="0" eaLnBrk="1" latinLnBrk="0" hangingPunct="1">
                <a:defRPr sz="1500" kern="1200">
                  <a:solidFill>
                    <a:schemeClr val="tx1"/>
                  </a:solidFill>
                  <a:latin typeface="+mn-lt"/>
                  <a:ea typeface="+mn-ea"/>
                  <a:cs typeface="+mn-cs"/>
                </a:defRPr>
              </a:lvl5pPr>
              <a:lvl6pPr marL="1828800" algn="l" defTabSz="731520" rtl="0" eaLnBrk="1" latinLnBrk="0" hangingPunct="1">
                <a:defRPr sz="1500" kern="1200">
                  <a:solidFill>
                    <a:schemeClr val="tx1"/>
                  </a:solidFill>
                  <a:latin typeface="+mn-lt"/>
                  <a:ea typeface="+mn-ea"/>
                  <a:cs typeface="+mn-cs"/>
                </a:defRPr>
              </a:lvl6pPr>
              <a:lvl7pPr marL="2194560" algn="l" defTabSz="731520" rtl="0" eaLnBrk="1" latinLnBrk="0" hangingPunct="1">
                <a:defRPr sz="1500" kern="1200">
                  <a:solidFill>
                    <a:schemeClr val="tx1"/>
                  </a:solidFill>
                  <a:latin typeface="+mn-lt"/>
                  <a:ea typeface="+mn-ea"/>
                  <a:cs typeface="+mn-cs"/>
                </a:defRPr>
              </a:lvl7pPr>
              <a:lvl8pPr marL="2560320" algn="l" defTabSz="731520" rtl="0" eaLnBrk="1" latinLnBrk="0" hangingPunct="1">
                <a:defRPr sz="1500" kern="1200">
                  <a:solidFill>
                    <a:schemeClr val="tx1"/>
                  </a:solidFill>
                  <a:latin typeface="+mn-lt"/>
                  <a:ea typeface="+mn-ea"/>
                  <a:cs typeface="+mn-cs"/>
                </a:defRPr>
              </a:lvl8pPr>
              <a:lvl9pPr marL="2926080" algn="l" defTabSz="731520" rtl="0" eaLnBrk="1" latinLnBrk="0" hangingPunct="1">
                <a:defRPr sz="1500" kern="1200">
                  <a:solidFill>
                    <a:schemeClr val="tx1"/>
                  </a:solidFill>
                  <a:latin typeface="+mn-lt"/>
                  <a:ea typeface="+mn-ea"/>
                  <a:cs typeface="+mn-cs"/>
                </a:defRPr>
              </a:lvl9pPr>
            </a:lstStyle>
            <a:p>
              <a14:m>
                <m:oMath xmlns:m="http://schemas.openxmlformats.org/officeDocument/2006/math">
                  <m:sSub>
                    <m:sSubPr>
                      <m:ctrlPr>
                        <a:rPr lang="en-US" sz="1100" i="1">
                          <a:solidFill>
                            <a:sysClr val="windowText" lastClr="000000"/>
                          </a:solidFill>
                          <a:latin typeface="Cambria Math" panose="02040503050406030204" pitchFamily="18" charset="0"/>
                        </a:rPr>
                      </m:ctrlPr>
                    </m:sSubPr>
                    <m:e>
                      <m:r>
                        <a:rPr lang="en-US" sz="1100" b="0" i="1">
                          <a:solidFill>
                            <a:sysClr val="windowText" lastClr="000000"/>
                          </a:solidFill>
                          <a:latin typeface="Cambria Math"/>
                        </a:rPr>
                        <m:t>𝐼</m:t>
                      </m:r>
                    </m:e>
                    <m:sub>
                      <m:r>
                        <a:rPr lang="en-US" sz="1100" b="0" i="1">
                          <a:solidFill>
                            <a:sysClr val="windowText" lastClr="000000"/>
                          </a:solidFill>
                          <a:latin typeface="Cambria Math"/>
                        </a:rPr>
                        <m:t>𝑜</m:t>
                      </m:r>
                    </m:sub>
                  </m:sSub>
                  <m:r>
                    <a:rPr lang="en-US" sz="1100" i="1">
                      <a:solidFill>
                        <a:sysClr val="windowText" lastClr="000000"/>
                      </a:solidFill>
                      <a:latin typeface="Cambria Math"/>
                    </a:rPr>
                    <m:t>=</m:t>
                  </m:r>
                  <m:f>
                    <m:fPr>
                      <m:ctrlPr>
                        <a:rPr lang="en-US" sz="1100" i="1">
                          <a:solidFill>
                            <a:sysClr val="windowText" lastClr="000000"/>
                          </a:solidFill>
                          <a:latin typeface="Cambria Math" panose="02040503050406030204" pitchFamily="18" charset="0"/>
                        </a:rPr>
                      </m:ctrlPr>
                    </m:fPr>
                    <m:num>
                      <m:sSub>
                        <m:sSubPr>
                          <m:ctrlPr>
                            <a:rPr lang="en-US" sz="1100" i="1">
                              <a:solidFill>
                                <a:sysClr val="windowText" lastClr="000000"/>
                              </a:solidFill>
                              <a:latin typeface="Cambria Math" panose="02040503050406030204" pitchFamily="18" charset="0"/>
                            </a:rPr>
                          </m:ctrlPr>
                        </m:sSubPr>
                        <m:e>
                          <m:r>
                            <a:rPr lang="en-US" sz="1100" i="1">
                              <a:solidFill>
                                <a:sysClr val="windowText" lastClr="000000"/>
                              </a:solidFill>
                              <a:latin typeface="Cambria Math"/>
                            </a:rPr>
                            <m:t>𝑉</m:t>
                          </m:r>
                        </m:e>
                        <m:sub>
                          <m:func>
                            <m:funcPr>
                              <m:ctrlPr>
                                <a:rPr lang="en-US" sz="1100" i="1">
                                  <a:solidFill>
                                    <a:sysClr val="windowText" lastClr="000000"/>
                                  </a:solidFill>
                                  <a:latin typeface="Cambria Math" panose="02040503050406030204" pitchFamily="18" charset="0"/>
                                </a:rPr>
                              </m:ctrlPr>
                            </m:funcPr>
                            <m:fName>
                              <m:r>
                                <m:rPr>
                                  <m:sty m:val="p"/>
                                </m:rPr>
                                <a:rPr lang="en-US" sz="1100">
                                  <a:solidFill>
                                    <a:sysClr val="windowText" lastClr="000000"/>
                                  </a:solidFill>
                                  <a:latin typeface="Cambria Math"/>
                                </a:rPr>
                                <m:t>max</m:t>
                              </m:r>
                            </m:fName>
                            <m:e>
                              <m:d>
                                <m:dPr>
                                  <m:ctrlPr>
                                    <a:rPr lang="en-US" sz="1100" i="1">
                                      <a:solidFill>
                                        <a:sysClr val="windowText" lastClr="000000"/>
                                      </a:solidFill>
                                      <a:latin typeface="Cambria Math" panose="02040503050406030204" pitchFamily="18" charset="0"/>
                                    </a:rPr>
                                  </m:ctrlPr>
                                </m:dPr>
                                <m:e>
                                  <m:r>
                                    <a:rPr lang="en-US" sz="1100" i="1">
                                      <a:solidFill>
                                        <a:sysClr val="windowText" lastClr="000000"/>
                                      </a:solidFill>
                                      <a:latin typeface="Cambria Math"/>
                                    </a:rPr>
                                    <m:t>𝑃𝐸𝐴𝐾</m:t>
                                  </m:r>
                                </m:e>
                              </m:d>
                            </m:e>
                          </m:func>
                        </m:sub>
                      </m:sSub>
                    </m:num>
                    <m:den>
                      <m:sSub>
                        <m:sSubPr>
                          <m:ctrlPr>
                            <a:rPr lang="en-US" sz="1100" i="1">
                              <a:solidFill>
                                <a:sysClr val="windowText" lastClr="000000"/>
                              </a:solidFill>
                              <a:latin typeface="Cambria Math" panose="02040503050406030204" pitchFamily="18" charset="0"/>
                            </a:rPr>
                          </m:ctrlPr>
                        </m:sSubPr>
                        <m:e>
                          <m:r>
                            <a:rPr lang="en-US" sz="1100" i="1">
                              <a:solidFill>
                                <a:sysClr val="windowText" lastClr="000000"/>
                              </a:solidFill>
                              <a:latin typeface="Cambria Math"/>
                            </a:rPr>
                            <m:t>𝑍</m:t>
                          </m:r>
                        </m:e>
                        <m:sub>
                          <m:r>
                            <a:rPr lang="en-US" sz="1100" i="1">
                              <a:solidFill>
                                <a:sysClr val="windowText" lastClr="000000"/>
                              </a:solidFill>
                              <a:latin typeface="Cambria Math"/>
                            </a:rPr>
                            <m:t>𝑜</m:t>
                          </m:r>
                        </m:sub>
                      </m:sSub>
                    </m:den>
                  </m:f>
                </m:oMath>
              </a14:m>
              <a:r>
                <a:rPr lang="en-US" sz="1100">
                  <a:solidFill>
                    <a:sysClr val="windowText" lastClr="000000"/>
                  </a:solidFill>
                </a:rPr>
                <a:t> (amps peak)</a:t>
              </a:r>
            </a:p>
          </xdr:txBody>
        </xdr:sp>
      </mc:Choice>
      <mc:Fallback xmlns="">
        <xdr:sp macro="" textlink="">
          <xdr:nvSpPr>
            <xdr:cNvPr id="17" name="TextBox 14"/>
            <xdr:cNvSpPr txBox="1"/>
          </xdr:nvSpPr>
          <xdr:spPr>
            <a:xfrm>
              <a:off x="7253661" y="6943568"/>
              <a:ext cx="2118238" cy="371356"/>
            </a:xfrm>
            <a:prstGeom prst="rect">
              <a:avLst/>
            </a:prstGeom>
            <a:noFill/>
          </xdr:spPr>
          <xdr:txBody>
            <a:bodyPr wrap="square" rtlCol="0">
              <a:spAutoFit/>
            </a:bodyPr>
            <a:lstStyle>
              <a:defPPr>
                <a:defRPr lang="en-US"/>
              </a:defPPr>
              <a:lvl1pPr marL="0" algn="l" defTabSz="731520" rtl="0" eaLnBrk="1" latinLnBrk="0" hangingPunct="1">
                <a:defRPr sz="1500" kern="1200">
                  <a:solidFill>
                    <a:schemeClr val="tx1"/>
                  </a:solidFill>
                  <a:latin typeface="+mn-lt"/>
                  <a:ea typeface="+mn-ea"/>
                  <a:cs typeface="+mn-cs"/>
                </a:defRPr>
              </a:lvl1pPr>
              <a:lvl2pPr marL="365760" algn="l" defTabSz="731520" rtl="0" eaLnBrk="1" latinLnBrk="0" hangingPunct="1">
                <a:defRPr sz="1500" kern="1200">
                  <a:solidFill>
                    <a:schemeClr val="tx1"/>
                  </a:solidFill>
                  <a:latin typeface="+mn-lt"/>
                  <a:ea typeface="+mn-ea"/>
                  <a:cs typeface="+mn-cs"/>
                </a:defRPr>
              </a:lvl2pPr>
              <a:lvl3pPr marL="731520" algn="l" defTabSz="731520" rtl="0" eaLnBrk="1" latinLnBrk="0" hangingPunct="1">
                <a:defRPr sz="1500" kern="1200">
                  <a:solidFill>
                    <a:schemeClr val="tx1"/>
                  </a:solidFill>
                  <a:latin typeface="+mn-lt"/>
                  <a:ea typeface="+mn-ea"/>
                  <a:cs typeface="+mn-cs"/>
                </a:defRPr>
              </a:lvl3pPr>
              <a:lvl4pPr marL="1097280" algn="l" defTabSz="731520" rtl="0" eaLnBrk="1" latinLnBrk="0" hangingPunct="1">
                <a:defRPr sz="1500" kern="1200">
                  <a:solidFill>
                    <a:schemeClr val="tx1"/>
                  </a:solidFill>
                  <a:latin typeface="+mn-lt"/>
                  <a:ea typeface="+mn-ea"/>
                  <a:cs typeface="+mn-cs"/>
                </a:defRPr>
              </a:lvl4pPr>
              <a:lvl5pPr marL="1463040" algn="l" defTabSz="731520" rtl="0" eaLnBrk="1" latinLnBrk="0" hangingPunct="1">
                <a:defRPr sz="1500" kern="1200">
                  <a:solidFill>
                    <a:schemeClr val="tx1"/>
                  </a:solidFill>
                  <a:latin typeface="+mn-lt"/>
                  <a:ea typeface="+mn-ea"/>
                  <a:cs typeface="+mn-cs"/>
                </a:defRPr>
              </a:lvl5pPr>
              <a:lvl6pPr marL="1828800" algn="l" defTabSz="731520" rtl="0" eaLnBrk="1" latinLnBrk="0" hangingPunct="1">
                <a:defRPr sz="1500" kern="1200">
                  <a:solidFill>
                    <a:schemeClr val="tx1"/>
                  </a:solidFill>
                  <a:latin typeface="+mn-lt"/>
                  <a:ea typeface="+mn-ea"/>
                  <a:cs typeface="+mn-cs"/>
                </a:defRPr>
              </a:lvl6pPr>
              <a:lvl7pPr marL="2194560" algn="l" defTabSz="731520" rtl="0" eaLnBrk="1" latinLnBrk="0" hangingPunct="1">
                <a:defRPr sz="1500" kern="1200">
                  <a:solidFill>
                    <a:schemeClr val="tx1"/>
                  </a:solidFill>
                  <a:latin typeface="+mn-lt"/>
                  <a:ea typeface="+mn-ea"/>
                  <a:cs typeface="+mn-cs"/>
                </a:defRPr>
              </a:lvl7pPr>
              <a:lvl8pPr marL="2560320" algn="l" defTabSz="731520" rtl="0" eaLnBrk="1" latinLnBrk="0" hangingPunct="1">
                <a:defRPr sz="1500" kern="1200">
                  <a:solidFill>
                    <a:schemeClr val="tx1"/>
                  </a:solidFill>
                  <a:latin typeface="+mn-lt"/>
                  <a:ea typeface="+mn-ea"/>
                  <a:cs typeface="+mn-cs"/>
                </a:defRPr>
              </a:lvl8pPr>
              <a:lvl9pPr marL="2926080" algn="l" defTabSz="731520" rtl="0" eaLnBrk="1" latinLnBrk="0" hangingPunct="1">
                <a:defRPr sz="1500" kern="1200">
                  <a:solidFill>
                    <a:schemeClr val="tx1"/>
                  </a:solidFill>
                  <a:latin typeface="+mn-lt"/>
                  <a:ea typeface="+mn-ea"/>
                  <a:cs typeface="+mn-cs"/>
                </a:defRPr>
              </a:lvl9pPr>
            </a:lstStyle>
            <a:p>
              <a:r>
                <a:rPr lang="en-US" sz="1100" b="0" i="0">
                  <a:solidFill>
                    <a:sysClr val="windowText" lastClr="000000"/>
                  </a:solidFill>
                  <a:latin typeface="Cambria Math"/>
                </a:rPr>
                <a:t>𝐼_𝑜</a:t>
              </a:r>
              <a:r>
                <a:rPr lang="en-US" sz="1100" i="0">
                  <a:solidFill>
                    <a:sysClr val="windowText" lastClr="000000"/>
                  </a:solidFill>
                  <a:latin typeface="Cambria Math"/>
                </a:rPr>
                <a:t>=𝑉_max⁡(𝑃𝐸𝐴𝐾) /𝑍_𝑜 </a:t>
              </a:r>
              <a:r>
                <a:rPr lang="en-US" sz="1100">
                  <a:solidFill>
                    <a:sysClr val="windowText" lastClr="000000"/>
                  </a:solidFill>
                </a:rPr>
                <a:t> (amps peak)</a:t>
              </a:r>
            </a:p>
          </xdr:txBody>
        </xdr:sp>
      </mc:Fallback>
    </mc:AlternateContent>
    <xdr:clientData/>
  </xdr:twoCellAnchor>
  <xdr:twoCellAnchor>
    <xdr:from>
      <xdr:col>6</xdr:col>
      <xdr:colOff>773663</xdr:colOff>
      <xdr:row>32</xdr:row>
      <xdr:rowOff>59292</xdr:rowOff>
    </xdr:from>
    <xdr:to>
      <xdr:col>11</xdr:col>
      <xdr:colOff>21978</xdr:colOff>
      <xdr:row>35</xdr:row>
      <xdr:rowOff>0</xdr:rowOff>
    </xdr:to>
    <mc:AlternateContent xmlns:mc="http://schemas.openxmlformats.org/markup-compatibility/2006" xmlns:a14="http://schemas.microsoft.com/office/drawing/2010/main">
      <mc:Choice Requires="a14">
        <xdr:sp macro="" textlink="">
          <xdr:nvSpPr>
            <xdr:cNvPr id="18" name="TextBox 20">
              <a:extLst>
                <a:ext uri="{FF2B5EF4-FFF2-40B4-BE49-F238E27FC236}">
                  <a16:creationId xmlns:a16="http://schemas.microsoft.com/office/drawing/2014/main" id="{00000000-0008-0000-0000-000012000000}"/>
                </a:ext>
              </a:extLst>
            </xdr:cNvPr>
            <xdr:cNvSpPr txBox="1"/>
          </xdr:nvSpPr>
          <xdr:spPr>
            <a:xfrm>
              <a:off x="5470221" y="7877119"/>
              <a:ext cx="1695507" cy="436786"/>
            </a:xfrm>
            <a:prstGeom prst="rect">
              <a:avLst/>
            </a:prstGeom>
            <a:noFill/>
          </xdr:spPr>
          <xdr:txBody>
            <a:bodyPr wrap="square" rtlCol="0">
              <a:spAutoFit/>
            </a:bodyPr>
            <a:lstStyle>
              <a:defPPr>
                <a:defRPr lang="en-US"/>
              </a:defPPr>
              <a:lvl1pPr marL="0" algn="l" defTabSz="731520" rtl="0" eaLnBrk="1" latinLnBrk="0" hangingPunct="1">
                <a:defRPr sz="1500" kern="1200">
                  <a:solidFill>
                    <a:schemeClr val="tx1"/>
                  </a:solidFill>
                  <a:latin typeface="+mn-lt"/>
                  <a:ea typeface="+mn-ea"/>
                  <a:cs typeface="+mn-cs"/>
                </a:defRPr>
              </a:lvl1pPr>
              <a:lvl2pPr marL="365760" algn="l" defTabSz="731520" rtl="0" eaLnBrk="1" latinLnBrk="0" hangingPunct="1">
                <a:defRPr sz="1500" kern="1200">
                  <a:solidFill>
                    <a:schemeClr val="tx1"/>
                  </a:solidFill>
                  <a:latin typeface="+mn-lt"/>
                  <a:ea typeface="+mn-ea"/>
                  <a:cs typeface="+mn-cs"/>
                </a:defRPr>
              </a:lvl2pPr>
              <a:lvl3pPr marL="731520" algn="l" defTabSz="731520" rtl="0" eaLnBrk="1" latinLnBrk="0" hangingPunct="1">
                <a:defRPr sz="1500" kern="1200">
                  <a:solidFill>
                    <a:schemeClr val="tx1"/>
                  </a:solidFill>
                  <a:latin typeface="+mn-lt"/>
                  <a:ea typeface="+mn-ea"/>
                  <a:cs typeface="+mn-cs"/>
                </a:defRPr>
              </a:lvl3pPr>
              <a:lvl4pPr marL="1097280" algn="l" defTabSz="731520" rtl="0" eaLnBrk="1" latinLnBrk="0" hangingPunct="1">
                <a:defRPr sz="1500" kern="1200">
                  <a:solidFill>
                    <a:schemeClr val="tx1"/>
                  </a:solidFill>
                  <a:latin typeface="+mn-lt"/>
                  <a:ea typeface="+mn-ea"/>
                  <a:cs typeface="+mn-cs"/>
                </a:defRPr>
              </a:lvl4pPr>
              <a:lvl5pPr marL="1463040" algn="l" defTabSz="731520" rtl="0" eaLnBrk="1" latinLnBrk="0" hangingPunct="1">
                <a:defRPr sz="1500" kern="1200">
                  <a:solidFill>
                    <a:schemeClr val="tx1"/>
                  </a:solidFill>
                  <a:latin typeface="+mn-lt"/>
                  <a:ea typeface="+mn-ea"/>
                  <a:cs typeface="+mn-cs"/>
                </a:defRPr>
              </a:lvl5pPr>
              <a:lvl6pPr marL="1828800" algn="l" defTabSz="731520" rtl="0" eaLnBrk="1" latinLnBrk="0" hangingPunct="1">
                <a:defRPr sz="1500" kern="1200">
                  <a:solidFill>
                    <a:schemeClr val="tx1"/>
                  </a:solidFill>
                  <a:latin typeface="+mn-lt"/>
                  <a:ea typeface="+mn-ea"/>
                  <a:cs typeface="+mn-cs"/>
                </a:defRPr>
              </a:lvl6pPr>
              <a:lvl7pPr marL="2194560" algn="l" defTabSz="731520" rtl="0" eaLnBrk="1" latinLnBrk="0" hangingPunct="1">
                <a:defRPr sz="1500" kern="1200">
                  <a:solidFill>
                    <a:schemeClr val="tx1"/>
                  </a:solidFill>
                  <a:latin typeface="+mn-lt"/>
                  <a:ea typeface="+mn-ea"/>
                  <a:cs typeface="+mn-cs"/>
                </a:defRPr>
              </a:lvl7pPr>
              <a:lvl8pPr marL="2560320" algn="l" defTabSz="731520" rtl="0" eaLnBrk="1" latinLnBrk="0" hangingPunct="1">
                <a:defRPr sz="1500" kern="1200">
                  <a:solidFill>
                    <a:schemeClr val="tx1"/>
                  </a:solidFill>
                  <a:latin typeface="+mn-lt"/>
                  <a:ea typeface="+mn-ea"/>
                  <a:cs typeface="+mn-cs"/>
                </a:defRPr>
              </a:lvl8pPr>
              <a:lvl9pPr marL="2926080" algn="l" defTabSz="731520" rtl="0" eaLnBrk="1" latinLnBrk="0" hangingPunct="1">
                <a:defRPr sz="1500" kern="1200">
                  <a:solidFill>
                    <a:schemeClr val="tx1"/>
                  </a:solidFill>
                  <a:latin typeface="+mn-lt"/>
                  <a:ea typeface="+mn-ea"/>
                  <a:cs typeface="+mn-cs"/>
                </a:defRPr>
              </a:lvl9pPr>
            </a:lstStyle>
            <a:p>
              <a14:m>
                <m:oMath xmlns:m="http://schemas.openxmlformats.org/officeDocument/2006/math">
                  <m:sSub>
                    <m:sSubPr>
                      <m:ctrlPr>
                        <a:rPr lang="en-US" sz="1100" i="1">
                          <a:solidFill>
                            <a:sysClr val="windowText" lastClr="000000"/>
                          </a:solidFill>
                          <a:latin typeface="Cambria Math" panose="02040503050406030204" pitchFamily="18" charset="0"/>
                        </a:rPr>
                      </m:ctrlPr>
                    </m:sSubPr>
                    <m:e>
                      <m:r>
                        <a:rPr lang="en-US" sz="1100" b="0" i="1">
                          <a:solidFill>
                            <a:sysClr val="windowText" lastClr="000000"/>
                          </a:solidFill>
                          <a:latin typeface="Cambria Math"/>
                        </a:rPr>
                        <m:t>𝑍</m:t>
                      </m:r>
                    </m:e>
                    <m:sub>
                      <m:r>
                        <a:rPr lang="en-US" sz="1100" b="0" i="1">
                          <a:solidFill>
                            <a:sysClr val="windowText" lastClr="000000"/>
                          </a:solidFill>
                          <a:latin typeface="Cambria Math"/>
                        </a:rPr>
                        <m:t>𝑜</m:t>
                      </m:r>
                    </m:sub>
                  </m:sSub>
                  <m:r>
                    <a:rPr lang="en-US" sz="1100" i="1">
                      <a:solidFill>
                        <a:sysClr val="windowText" lastClr="000000"/>
                      </a:solidFill>
                      <a:latin typeface="Cambria Math"/>
                    </a:rPr>
                    <m:t>=</m:t>
                  </m:r>
                  <m:rad>
                    <m:radPr>
                      <m:degHide m:val="on"/>
                      <m:ctrlPr>
                        <a:rPr lang="en-US" sz="1100" i="1">
                          <a:solidFill>
                            <a:sysClr val="windowText" lastClr="000000"/>
                          </a:solidFill>
                          <a:latin typeface="Cambria Math" panose="02040503050406030204" pitchFamily="18" charset="0"/>
                        </a:rPr>
                      </m:ctrlPr>
                    </m:radPr>
                    <m:deg/>
                    <m:e>
                      <m:f>
                        <m:fPr>
                          <m:ctrlPr>
                            <a:rPr lang="en-US" sz="1100" i="1">
                              <a:solidFill>
                                <a:sysClr val="windowText" lastClr="000000"/>
                              </a:solidFill>
                              <a:latin typeface="Cambria Math" panose="02040503050406030204" pitchFamily="18" charset="0"/>
                            </a:rPr>
                          </m:ctrlPr>
                        </m:fPr>
                        <m:num>
                          <m:sSub>
                            <m:sSubPr>
                              <m:ctrlPr>
                                <a:rPr lang="en-US" sz="1100" i="1">
                                  <a:solidFill>
                                    <a:sysClr val="windowText" lastClr="000000"/>
                                  </a:solidFill>
                                  <a:latin typeface="Cambria Math" panose="02040503050406030204" pitchFamily="18" charset="0"/>
                                </a:rPr>
                              </m:ctrlPr>
                            </m:sSubPr>
                            <m:e>
                              <m:r>
                                <a:rPr lang="en-US" sz="1100" b="0" i="1">
                                  <a:solidFill>
                                    <a:sysClr val="windowText" lastClr="000000"/>
                                  </a:solidFill>
                                  <a:latin typeface="Cambria Math"/>
                                </a:rPr>
                                <m:t>𝐿</m:t>
                              </m:r>
                            </m:e>
                            <m:sub>
                              <m:r>
                                <a:rPr lang="en-US" sz="1100" b="0" i="1">
                                  <a:solidFill>
                                    <a:sysClr val="windowText" lastClr="000000"/>
                                  </a:solidFill>
                                  <a:latin typeface="Cambria Math"/>
                                </a:rPr>
                                <m:t>𝑠</m:t>
                              </m:r>
                            </m:sub>
                          </m:sSub>
                        </m:num>
                        <m:den>
                          <m:sSub>
                            <m:sSubPr>
                              <m:ctrlPr>
                                <a:rPr lang="en-US" sz="1100" i="1">
                                  <a:solidFill>
                                    <a:sysClr val="windowText" lastClr="000000"/>
                                  </a:solidFill>
                                  <a:latin typeface="Cambria Math" panose="02040503050406030204" pitchFamily="18" charset="0"/>
                                </a:rPr>
                              </m:ctrlPr>
                            </m:sSubPr>
                            <m:e>
                              <m:r>
                                <a:rPr lang="en-US" sz="1100" b="0" i="1">
                                  <a:solidFill>
                                    <a:sysClr val="windowText" lastClr="000000"/>
                                  </a:solidFill>
                                  <a:latin typeface="Cambria Math"/>
                                </a:rPr>
                                <m:t>𝐶</m:t>
                              </m:r>
                            </m:e>
                            <m:sub>
                              <m:r>
                                <a:rPr lang="en-US" sz="1100" b="0" i="1">
                                  <a:solidFill>
                                    <a:sysClr val="windowText" lastClr="000000"/>
                                  </a:solidFill>
                                  <a:latin typeface="Cambria Math"/>
                                </a:rPr>
                                <m:t>𝑡𝑜𝑡𝑎𝑙</m:t>
                              </m:r>
                            </m:sub>
                          </m:sSub>
                        </m:den>
                      </m:f>
                    </m:e>
                  </m:rad>
                </m:oMath>
              </a14:m>
              <a:r>
                <a:rPr lang="en-US" sz="1100">
                  <a:solidFill>
                    <a:sysClr val="windowText" lastClr="000000"/>
                  </a:solidFill>
                </a:rPr>
                <a:t> (ohms)</a:t>
              </a:r>
            </a:p>
          </xdr:txBody>
        </xdr:sp>
      </mc:Choice>
      <mc:Fallback xmlns="">
        <xdr:sp macro="" textlink="">
          <xdr:nvSpPr>
            <xdr:cNvPr id="18" name="TextBox 20"/>
            <xdr:cNvSpPr txBox="1"/>
          </xdr:nvSpPr>
          <xdr:spPr>
            <a:xfrm>
              <a:off x="5470221" y="7877119"/>
              <a:ext cx="1695507" cy="436786"/>
            </a:xfrm>
            <a:prstGeom prst="rect">
              <a:avLst/>
            </a:prstGeom>
            <a:noFill/>
          </xdr:spPr>
          <xdr:txBody>
            <a:bodyPr wrap="square" rtlCol="0">
              <a:spAutoFit/>
            </a:bodyPr>
            <a:lstStyle>
              <a:defPPr>
                <a:defRPr lang="en-US"/>
              </a:defPPr>
              <a:lvl1pPr marL="0" algn="l" defTabSz="731520" rtl="0" eaLnBrk="1" latinLnBrk="0" hangingPunct="1">
                <a:defRPr sz="1500" kern="1200">
                  <a:solidFill>
                    <a:schemeClr val="tx1"/>
                  </a:solidFill>
                  <a:latin typeface="+mn-lt"/>
                  <a:ea typeface="+mn-ea"/>
                  <a:cs typeface="+mn-cs"/>
                </a:defRPr>
              </a:lvl1pPr>
              <a:lvl2pPr marL="365760" algn="l" defTabSz="731520" rtl="0" eaLnBrk="1" latinLnBrk="0" hangingPunct="1">
                <a:defRPr sz="1500" kern="1200">
                  <a:solidFill>
                    <a:schemeClr val="tx1"/>
                  </a:solidFill>
                  <a:latin typeface="+mn-lt"/>
                  <a:ea typeface="+mn-ea"/>
                  <a:cs typeface="+mn-cs"/>
                </a:defRPr>
              </a:lvl2pPr>
              <a:lvl3pPr marL="731520" algn="l" defTabSz="731520" rtl="0" eaLnBrk="1" latinLnBrk="0" hangingPunct="1">
                <a:defRPr sz="1500" kern="1200">
                  <a:solidFill>
                    <a:schemeClr val="tx1"/>
                  </a:solidFill>
                  <a:latin typeface="+mn-lt"/>
                  <a:ea typeface="+mn-ea"/>
                  <a:cs typeface="+mn-cs"/>
                </a:defRPr>
              </a:lvl3pPr>
              <a:lvl4pPr marL="1097280" algn="l" defTabSz="731520" rtl="0" eaLnBrk="1" latinLnBrk="0" hangingPunct="1">
                <a:defRPr sz="1500" kern="1200">
                  <a:solidFill>
                    <a:schemeClr val="tx1"/>
                  </a:solidFill>
                  <a:latin typeface="+mn-lt"/>
                  <a:ea typeface="+mn-ea"/>
                  <a:cs typeface="+mn-cs"/>
                </a:defRPr>
              </a:lvl4pPr>
              <a:lvl5pPr marL="1463040" algn="l" defTabSz="731520" rtl="0" eaLnBrk="1" latinLnBrk="0" hangingPunct="1">
                <a:defRPr sz="1500" kern="1200">
                  <a:solidFill>
                    <a:schemeClr val="tx1"/>
                  </a:solidFill>
                  <a:latin typeface="+mn-lt"/>
                  <a:ea typeface="+mn-ea"/>
                  <a:cs typeface="+mn-cs"/>
                </a:defRPr>
              </a:lvl5pPr>
              <a:lvl6pPr marL="1828800" algn="l" defTabSz="731520" rtl="0" eaLnBrk="1" latinLnBrk="0" hangingPunct="1">
                <a:defRPr sz="1500" kern="1200">
                  <a:solidFill>
                    <a:schemeClr val="tx1"/>
                  </a:solidFill>
                  <a:latin typeface="+mn-lt"/>
                  <a:ea typeface="+mn-ea"/>
                  <a:cs typeface="+mn-cs"/>
                </a:defRPr>
              </a:lvl6pPr>
              <a:lvl7pPr marL="2194560" algn="l" defTabSz="731520" rtl="0" eaLnBrk="1" latinLnBrk="0" hangingPunct="1">
                <a:defRPr sz="1500" kern="1200">
                  <a:solidFill>
                    <a:schemeClr val="tx1"/>
                  </a:solidFill>
                  <a:latin typeface="+mn-lt"/>
                  <a:ea typeface="+mn-ea"/>
                  <a:cs typeface="+mn-cs"/>
                </a:defRPr>
              </a:lvl7pPr>
              <a:lvl8pPr marL="2560320" algn="l" defTabSz="731520" rtl="0" eaLnBrk="1" latinLnBrk="0" hangingPunct="1">
                <a:defRPr sz="1500" kern="1200">
                  <a:solidFill>
                    <a:schemeClr val="tx1"/>
                  </a:solidFill>
                  <a:latin typeface="+mn-lt"/>
                  <a:ea typeface="+mn-ea"/>
                  <a:cs typeface="+mn-cs"/>
                </a:defRPr>
              </a:lvl8pPr>
              <a:lvl9pPr marL="2926080" algn="l" defTabSz="731520" rtl="0" eaLnBrk="1" latinLnBrk="0" hangingPunct="1">
                <a:defRPr sz="1500" kern="1200">
                  <a:solidFill>
                    <a:schemeClr val="tx1"/>
                  </a:solidFill>
                  <a:latin typeface="+mn-lt"/>
                  <a:ea typeface="+mn-ea"/>
                  <a:cs typeface="+mn-cs"/>
                </a:defRPr>
              </a:lvl9pPr>
            </a:lstStyle>
            <a:p>
              <a:r>
                <a:rPr lang="en-US" sz="1100" b="0" i="0">
                  <a:solidFill>
                    <a:sysClr val="windowText" lastClr="000000"/>
                  </a:solidFill>
                  <a:latin typeface="Cambria Math"/>
                </a:rPr>
                <a:t>𝑍_𝑜</a:t>
              </a:r>
              <a:r>
                <a:rPr lang="en-US" sz="1100" i="0">
                  <a:solidFill>
                    <a:sysClr val="windowText" lastClr="000000"/>
                  </a:solidFill>
                  <a:latin typeface="Cambria Math"/>
                </a:rPr>
                <a:t>=√(</a:t>
              </a:r>
              <a:r>
                <a:rPr lang="en-US" sz="1100" b="0" i="0">
                  <a:solidFill>
                    <a:sysClr val="windowText" lastClr="000000"/>
                  </a:solidFill>
                  <a:latin typeface="Cambria Math"/>
                </a:rPr>
                <a:t>𝐿_𝑠/𝐶_𝑡𝑜𝑡𝑎𝑙 )</a:t>
              </a:r>
              <a:r>
                <a:rPr lang="en-US" sz="1100">
                  <a:solidFill>
                    <a:sysClr val="windowText" lastClr="000000"/>
                  </a:solidFill>
                </a:rPr>
                <a:t> (ohms)</a:t>
              </a:r>
            </a:p>
          </xdr:txBody>
        </xdr:sp>
      </mc:Fallback>
    </mc:AlternateContent>
    <xdr:clientData/>
  </xdr:twoCellAnchor>
  <xdr:twoCellAnchor>
    <xdr:from>
      <xdr:col>2</xdr:col>
      <xdr:colOff>1139181</xdr:colOff>
      <xdr:row>32</xdr:row>
      <xdr:rowOff>59292</xdr:rowOff>
    </xdr:from>
    <xdr:to>
      <xdr:col>6</xdr:col>
      <xdr:colOff>622788</xdr:colOff>
      <xdr:row>35</xdr:row>
      <xdr:rowOff>0</xdr:rowOff>
    </xdr:to>
    <mc:AlternateContent xmlns:mc="http://schemas.openxmlformats.org/markup-compatibility/2006" xmlns:a14="http://schemas.microsoft.com/office/drawing/2010/main">
      <mc:Choice Requires="a14">
        <xdr:sp macro="" textlink="">
          <xdr:nvSpPr>
            <xdr:cNvPr id="19" name="TextBox 21">
              <a:extLst>
                <a:ext uri="{FF2B5EF4-FFF2-40B4-BE49-F238E27FC236}">
                  <a16:creationId xmlns:a16="http://schemas.microsoft.com/office/drawing/2014/main" id="{00000000-0008-0000-0000-000013000000}"/>
                </a:ext>
              </a:extLst>
            </xdr:cNvPr>
            <xdr:cNvSpPr txBox="1"/>
          </xdr:nvSpPr>
          <xdr:spPr>
            <a:xfrm>
              <a:off x="3073489" y="7877119"/>
              <a:ext cx="2245857" cy="436786"/>
            </a:xfrm>
            <a:prstGeom prst="rect">
              <a:avLst/>
            </a:prstGeom>
            <a:noFill/>
          </xdr:spPr>
          <xdr:txBody>
            <a:bodyPr wrap="square" rtlCol="0">
              <a:spAutoFit/>
            </a:bodyPr>
            <a:lstStyle>
              <a:defPPr>
                <a:defRPr lang="en-US"/>
              </a:defPPr>
              <a:lvl1pPr marL="0" algn="l" defTabSz="731520" rtl="0" eaLnBrk="1" latinLnBrk="0" hangingPunct="1">
                <a:defRPr sz="1500" kern="1200">
                  <a:solidFill>
                    <a:schemeClr val="tx1"/>
                  </a:solidFill>
                  <a:latin typeface="+mn-lt"/>
                  <a:ea typeface="+mn-ea"/>
                  <a:cs typeface="+mn-cs"/>
                </a:defRPr>
              </a:lvl1pPr>
              <a:lvl2pPr marL="365760" algn="l" defTabSz="731520" rtl="0" eaLnBrk="1" latinLnBrk="0" hangingPunct="1">
                <a:defRPr sz="1500" kern="1200">
                  <a:solidFill>
                    <a:schemeClr val="tx1"/>
                  </a:solidFill>
                  <a:latin typeface="+mn-lt"/>
                  <a:ea typeface="+mn-ea"/>
                  <a:cs typeface="+mn-cs"/>
                </a:defRPr>
              </a:lvl2pPr>
              <a:lvl3pPr marL="731520" algn="l" defTabSz="731520" rtl="0" eaLnBrk="1" latinLnBrk="0" hangingPunct="1">
                <a:defRPr sz="1500" kern="1200">
                  <a:solidFill>
                    <a:schemeClr val="tx1"/>
                  </a:solidFill>
                  <a:latin typeface="+mn-lt"/>
                  <a:ea typeface="+mn-ea"/>
                  <a:cs typeface="+mn-cs"/>
                </a:defRPr>
              </a:lvl3pPr>
              <a:lvl4pPr marL="1097280" algn="l" defTabSz="731520" rtl="0" eaLnBrk="1" latinLnBrk="0" hangingPunct="1">
                <a:defRPr sz="1500" kern="1200">
                  <a:solidFill>
                    <a:schemeClr val="tx1"/>
                  </a:solidFill>
                  <a:latin typeface="+mn-lt"/>
                  <a:ea typeface="+mn-ea"/>
                  <a:cs typeface="+mn-cs"/>
                </a:defRPr>
              </a:lvl4pPr>
              <a:lvl5pPr marL="1463040" algn="l" defTabSz="731520" rtl="0" eaLnBrk="1" latinLnBrk="0" hangingPunct="1">
                <a:defRPr sz="1500" kern="1200">
                  <a:solidFill>
                    <a:schemeClr val="tx1"/>
                  </a:solidFill>
                  <a:latin typeface="+mn-lt"/>
                  <a:ea typeface="+mn-ea"/>
                  <a:cs typeface="+mn-cs"/>
                </a:defRPr>
              </a:lvl5pPr>
              <a:lvl6pPr marL="1828800" algn="l" defTabSz="731520" rtl="0" eaLnBrk="1" latinLnBrk="0" hangingPunct="1">
                <a:defRPr sz="1500" kern="1200">
                  <a:solidFill>
                    <a:schemeClr val="tx1"/>
                  </a:solidFill>
                  <a:latin typeface="+mn-lt"/>
                  <a:ea typeface="+mn-ea"/>
                  <a:cs typeface="+mn-cs"/>
                </a:defRPr>
              </a:lvl6pPr>
              <a:lvl7pPr marL="2194560" algn="l" defTabSz="731520" rtl="0" eaLnBrk="1" latinLnBrk="0" hangingPunct="1">
                <a:defRPr sz="1500" kern="1200">
                  <a:solidFill>
                    <a:schemeClr val="tx1"/>
                  </a:solidFill>
                  <a:latin typeface="+mn-lt"/>
                  <a:ea typeface="+mn-ea"/>
                  <a:cs typeface="+mn-cs"/>
                </a:defRPr>
              </a:lvl7pPr>
              <a:lvl8pPr marL="2560320" algn="l" defTabSz="731520" rtl="0" eaLnBrk="1" latinLnBrk="0" hangingPunct="1">
                <a:defRPr sz="1500" kern="1200">
                  <a:solidFill>
                    <a:schemeClr val="tx1"/>
                  </a:solidFill>
                  <a:latin typeface="+mn-lt"/>
                  <a:ea typeface="+mn-ea"/>
                  <a:cs typeface="+mn-cs"/>
                </a:defRPr>
              </a:lvl8pPr>
              <a:lvl9pPr marL="2926080" algn="l" defTabSz="731520" rtl="0" eaLnBrk="1" latinLnBrk="0" hangingPunct="1">
                <a:defRPr sz="1500" kern="1200">
                  <a:solidFill>
                    <a:schemeClr val="tx1"/>
                  </a:solidFill>
                  <a:latin typeface="+mn-lt"/>
                  <a:ea typeface="+mn-ea"/>
                  <a:cs typeface="+mn-cs"/>
                </a:defRPr>
              </a:lvl9pPr>
            </a:lstStyle>
            <a:p>
              <a14:m>
                <m:oMath xmlns:m="http://schemas.openxmlformats.org/officeDocument/2006/math">
                  <m:sSub>
                    <m:sSubPr>
                      <m:ctrlPr>
                        <a:rPr lang="en-US" sz="1100" i="1">
                          <a:solidFill>
                            <a:sysClr val="windowText" lastClr="000000"/>
                          </a:solidFill>
                          <a:latin typeface="Cambria Math" panose="02040503050406030204" pitchFamily="18" charset="0"/>
                        </a:rPr>
                      </m:ctrlPr>
                    </m:sSubPr>
                    <m:e>
                      <m:r>
                        <a:rPr lang="en-US" sz="1100" i="1">
                          <a:solidFill>
                            <a:sysClr val="windowText" lastClr="000000"/>
                          </a:solidFill>
                          <a:latin typeface="Cambria Math"/>
                          <a:ea typeface="Cambria Math"/>
                        </a:rPr>
                        <m:t>𝜔</m:t>
                      </m:r>
                    </m:e>
                    <m:sub>
                      <m:r>
                        <a:rPr lang="en-US" sz="1100" i="1">
                          <a:solidFill>
                            <a:sysClr val="windowText" lastClr="000000"/>
                          </a:solidFill>
                          <a:latin typeface="Cambria Math"/>
                        </a:rPr>
                        <m:t>𝑜</m:t>
                      </m:r>
                    </m:sub>
                  </m:sSub>
                  <m:r>
                    <a:rPr lang="en-US" sz="1100" i="1">
                      <a:solidFill>
                        <a:sysClr val="windowText" lastClr="000000"/>
                      </a:solidFill>
                      <a:latin typeface="Cambria Math"/>
                    </a:rPr>
                    <m:t>=</m:t>
                  </m:r>
                  <m:r>
                    <a:rPr lang="en-US" sz="1100" b="0" i="1">
                      <a:solidFill>
                        <a:sysClr val="windowText" lastClr="000000"/>
                      </a:solidFill>
                      <a:latin typeface="Cambria Math"/>
                    </a:rPr>
                    <m:t>2</m:t>
                  </m:r>
                  <m:r>
                    <a:rPr lang="en-US" sz="1100" b="0" i="1">
                      <a:solidFill>
                        <a:sysClr val="windowText" lastClr="000000"/>
                      </a:solidFill>
                      <a:latin typeface="Cambria Math"/>
                      <a:ea typeface="Cambria Math"/>
                    </a:rPr>
                    <m:t>𝜋</m:t>
                  </m:r>
                  <m:r>
                    <a:rPr lang="en-US" sz="1100" b="0" i="1">
                      <a:solidFill>
                        <a:sysClr val="windowText" lastClr="000000"/>
                      </a:solidFill>
                      <a:latin typeface="Cambria Math"/>
                      <a:ea typeface="Cambria Math"/>
                    </a:rPr>
                    <m:t>𝑓</m:t>
                  </m:r>
                  <m:r>
                    <a:rPr lang="en-US" sz="1100" b="0" i="1">
                      <a:solidFill>
                        <a:sysClr val="windowText" lastClr="000000"/>
                      </a:solidFill>
                      <a:latin typeface="Cambria Math"/>
                      <a:ea typeface="Cambria Math"/>
                    </a:rPr>
                    <m:t>=</m:t>
                  </m:r>
                  <m:rad>
                    <m:radPr>
                      <m:degHide m:val="on"/>
                      <m:ctrlPr>
                        <a:rPr lang="en-US" sz="1100" i="1">
                          <a:solidFill>
                            <a:sysClr val="windowText" lastClr="000000"/>
                          </a:solidFill>
                          <a:latin typeface="Cambria Math" panose="02040503050406030204" pitchFamily="18" charset="0"/>
                        </a:rPr>
                      </m:ctrlPr>
                    </m:radPr>
                    <m:deg/>
                    <m:e>
                      <m:f>
                        <m:fPr>
                          <m:ctrlPr>
                            <a:rPr lang="en-US" sz="1100" i="1">
                              <a:solidFill>
                                <a:sysClr val="windowText" lastClr="000000"/>
                              </a:solidFill>
                              <a:latin typeface="Cambria Math" panose="02040503050406030204" pitchFamily="18" charset="0"/>
                            </a:rPr>
                          </m:ctrlPr>
                        </m:fPr>
                        <m:num>
                          <m:r>
                            <a:rPr lang="en-US" sz="1100" i="1">
                              <a:solidFill>
                                <a:sysClr val="windowText" lastClr="000000"/>
                              </a:solidFill>
                              <a:latin typeface="Cambria Math"/>
                            </a:rPr>
                            <m:t>1</m:t>
                          </m:r>
                        </m:num>
                        <m:den>
                          <m:sSub>
                            <m:sSubPr>
                              <m:ctrlPr>
                                <a:rPr lang="en-US" sz="1100" i="1">
                                  <a:solidFill>
                                    <a:sysClr val="windowText" lastClr="000000"/>
                                  </a:solidFill>
                                  <a:latin typeface="Cambria Math" panose="02040503050406030204" pitchFamily="18" charset="0"/>
                                </a:rPr>
                              </m:ctrlPr>
                            </m:sSubPr>
                            <m:e>
                              <m:sSub>
                                <m:sSubPr>
                                  <m:ctrlPr>
                                    <a:rPr lang="en-US" sz="1100" i="1">
                                      <a:solidFill>
                                        <a:sysClr val="windowText" lastClr="000000"/>
                                      </a:solidFill>
                                      <a:latin typeface="Cambria Math" panose="02040503050406030204" pitchFamily="18" charset="0"/>
                                    </a:rPr>
                                  </m:ctrlPr>
                                </m:sSubPr>
                                <m:e>
                                  <m:r>
                                    <a:rPr lang="en-US" sz="1100" i="1">
                                      <a:solidFill>
                                        <a:sysClr val="windowText" lastClr="000000"/>
                                      </a:solidFill>
                                      <a:latin typeface="Cambria Math"/>
                                    </a:rPr>
                                    <m:t>𝐶</m:t>
                                  </m:r>
                                </m:e>
                                <m:sub>
                                  <m:r>
                                    <a:rPr lang="en-US" sz="1100" i="1">
                                      <a:solidFill>
                                        <a:sysClr val="windowText" lastClr="000000"/>
                                      </a:solidFill>
                                      <a:latin typeface="Cambria Math"/>
                                    </a:rPr>
                                    <m:t>𝑡𝑜𝑡𝑎𝑙</m:t>
                                  </m:r>
                                </m:sub>
                              </m:sSub>
                              <m:r>
                                <a:rPr lang="en-US" sz="1100" i="1">
                                  <a:solidFill>
                                    <a:sysClr val="windowText" lastClr="000000"/>
                                  </a:solidFill>
                                  <a:latin typeface="Cambria Math"/>
                                </a:rPr>
                                <m:t>𝐿</m:t>
                              </m:r>
                            </m:e>
                            <m:sub>
                              <m:r>
                                <a:rPr lang="en-US" sz="1100" i="1">
                                  <a:solidFill>
                                    <a:sysClr val="windowText" lastClr="000000"/>
                                  </a:solidFill>
                                  <a:latin typeface="Cambria Math"/>
                                </a:rPr>
                                <m:t>𝑆</m:t>
                              </m:r>
                            </m:sub>
                          </m:sSub>
                        </m:den>
                      </m:f>
                    </m:e>
                  </m:rad>
                </m:oMath>
              </a14:m>
              <a:r>
                <a:rPr lang="en-US" sz="1100">
                  <a:solidFill>
                    <a:sysClr val="windowText" lastClr="000000"/>
                  </a:solidFill>
                </a:rPr>
                <a:t> (rad/s)</a:t>
              </a:r>
            </a:p>
          </xdr:txBody>
        </xdr:sp>
      </mc:Choice>
      <mc:Fallback xmlns="">
        <xdr:sp macro="" textlink="">
          <xdr:nvSpPr>
            <xdr:cNvPr id="19" name="TextBox 21"/>
            <xdr:cNvSpPr txBox="1"/>
          </xdr:nvSpPr>
          <xdr:spPr>
            <a:xfrm>
              <a:off x="3073489" y="7877119"/>
              <a:ext cx="2245857" cy="436786"/>
            </a:xfrm>
            <a:prstGeom prst="rect">
              <a:avLst/>
            </a:prstGeom>
            <a:noFill/>
          </xdr:spPr>
          <xdr:txBody>
            <a:bodyPr wrap="square" rtlCol="0">
              <a:spAutoFit/>
            </a:bodyPr>
            <a:lstStyle>
              <a:defPPr>
                <a:defRPr lang="en-US"/>
              </a:defPPr>
              <a:lvl1pPr marL="0" algn="l" defTabSz="731520" rtl="0" eaLnBrk="1" latinLnBrk="0" hangingPunct="1">
                <a:defRPr sz="1500" kern="1200">
                  <a:solidFill>
                    <a:schemeClr val="tx1"/>
                  </a:solidFill>
                  <a:latin typeface="+mn-lt"/>
                  <a:ea typeface="+mn-ea"/>
                  <a:cs typeface="+mn-cs"/>
                </a:defRPr>
              </a:lvl1pPr>
              <a:lvl2pPr marL="365760" algn="l" defTabSz="731520" rtl="0" eaLnBrk="1" latinLnBrk="0" hangingPunct="1">
                <a:defRPr sz="1500" kern="1200">
                  <a:solidFill>
                    <a:schemeClr val="tx1"/>
                  </a:solidFill>
                  <a:latin typeface="+mn-lt"/>
                  <a:ea typeface="+mn-ea"/>
                  <a:cs typeface="+mn-cs"/>
                </a:defRPr>
              </a:lvl2pPr>
              <a:lvl3pPr marL="731520" algn="l" defTabSz="731520" rtl="0" eaLnBrk="1" latinLnBrk="0" hangingPunct="1">
                <a:defRPr sz="1500" kern="1200">
                  <a:solidFill>
                    <a:schemeClr val="tx1"/>
                  </a:solidFill>
                  <a:latin typeface="+mn-lt"/>
                  <a:ea typeface="+mn-ea"/>
                  <a:cs typeface="+mn-cs"/>
                </a:defRPr>
              </a:lvl3pPr>
              <a:lvl4pPr marL="1097280" algn="l" defTabSz="731520" rtl="0" eaLnBrk="1" latinLnBrk="0" hangingPunct="1">
                <a:defRPr sz="1500" kern="1200">
                  <a:solidFill>
                    <a:schemeClr val="tx1"/>
                  </a:solidFill>
                  <a:latin typeface="+mn-lt"/>
                  <a:ea typeface="+mn-ea"/>
                  <a:cs typeface="+mn-cs"/>
                </a:defRPr>
              </a:lvl4pPr>
              <a:lvl5pPr marL="1463040" algn="l" defTabSz="731520" rtl="0" eaLnBrk="1" latinLnBrk="0" hangingPunct="1">
                <a:defRPr sz="1500" kern="1200">
                  <a:solidFill>
                    <a:schemeClr val="tx1"/>
                  </a:solidFill>
                  <a:latin typeface="+mn-lt"/>
                  <a:ea typeface="+mn-ea"/>
                  <a:cs typeface="+mn-cs"/>
                </a:defRPr>
              </a:lvl5pPr>
              <a:lvl6pPr marL="1828800" algn="l" defTabSz="731520" rtl="0" eaLnBrk="1" latinLnBrk="0" hangingPunct="1">
                <a:defRPr sz="1500" kern="1200">
                  <a:solidFill>
                    <a:schemeClr val="tx1"/>
                  </a:solidFill>
                  <a:latin typeface="+mn-lt"/>
                  <a:ea typeface="+mn-ea"/>
                  <a:cs typeface="+mn-cs"/>
                </a:defRPr>
              </a:lvl6pPr>
              <a:lvl7pPr marL="2194560" algn="l" defTabSz="731520" rtl="0" eaLnBrk="1" latinLnBrk="0" hangingPunct="1">
                <a:defRPr sz="1500" kern="1200">
                  <a:solidFill>
                    <a:schemeClr val="tx1"/>
                  </a:solidFill>
                  <a:latin typeface="+mn-lt"/>
                  <a:ea typeface="+mn-ea"/>
                  <a:cs typeface="+mn-cs"/>
                </a:defRPr>
              </a:lvl7pPr>
              <a:lvl8pPr marL="2560320" algn="l" defTabSz="731520" rtl="0" eaLnBrk="1" latinLnBrk="0" hangingPunct="1">
                <a:defRPr sz="1500" kern="1200">
                  <a:solidFill>
                    <a:schemeClr val="tx1"/>
                  </a:solidFill>
                  <a:latin typeface="+mn-lt"/>
                  <a:ea typeface="+mn-ea"/>
                  <a:cs typeface="+mn-cs"/>
                </a:defRPr>
              </a:lvl8pPr>
              <a:lvl9pPr marL="2926080" algn="l" defTabSz="731520" rtl="0" eaLnBrk="1" latinLnBrk="0" hangingPunct="1">
                <a:defRPr sz="1500" kern="1200">
                  <a:solidFill>
                    <a:schemeClr val="tx1"/>
                  </a:solidFill>
                  <a:latin typeface="+mn-lt"/>
                  <a:ea typeface="+mn-ea"/>
                  <a:cs typeface="+mn-cs"/>
                </a:defRPr>
              </a:lvl9pPr>
            </a:lstStyle>
            <a:p>
              <a:r>
                <a:rPr lang="en-US" sz="1100" i="0">
                  <a:solidFill>
                    <a:sysClr val="windowText" lastClr="000000"/>
                  </a:solidFill>
                  <a:latin typeface="Cambria Math"/>
                  <a:ea typeface="Cambria Math"/>
                </a:rPr>
                <a:t>𝜔_</a:t>
              </a:r>
              <a:r>
                <a:rPr lang="en-US" sz="1100" i="0">
                  <a:solidFill>
                    <a:sysClr val="windowText" lastClr="000000"/>
                  </a:solidFill>
                  <a:latin typeface="Cambria Math"/>
                </a:rPr>
                <a:t>𝑜=</a:t>
              </a:r>
              <a:r>
                <a:rPr lang="en-US" sz="1100" b="0" i="0">
                  <a:solidFill>
                    <a:sysClr val="windowText" lastClr="000000"/>
                  </a:solidFill>
                  <a:latin typeface="Cambria Math"/>
                </a:rPr>
                <a:t>2</a:t>
              </a:r>
              <a:r>
                <a:rPr lang="en-US" sz="1100" b="0" i="0">
                  <a:solidFill>
                    <a:sysClr val="windowText" lastClr="000000"/>
                  </a:solidFill>
                  <a:latin typeface="Cambria Math"/>
                  <a:ea typeface="Cambria Math"/>
                </a:rPr>
                <a:t>𝜋𝑓=</a:t>
              </a:r>
              <a:r>
                <a:rPr lang="en-US" sz="1100" i="0">
                  <a:solidFill>
                    <a:sysClr val="windowText" lastClr="000000"/>
                  </a:solidFill>
                  <a:latin typeface="Cambria Math"/>
                </a:rPr>
                <a:t>√(1/〖𝐶_𝑡𝑜𝑡𝑎𝑙 𝐿〗_𝑆 )</a:t>
              </a:r>
              <a:r>
                <a:rPr lang="en-US" sz="1100">
                  <a:solidFill>
                    <a:sysClr val="windowText" lastClr="000000"/>
                  </a:solidFill>
                </a:rPr>
                <a:t> (rad/s)</a:t>
              </a:r>
            </a:p>
          </xdr:txBody>
        </xdr:sp>
      </mc:Fallback>
    </mc:AlternateContent>
    <xdr:clientData/>
  </xdr:twoCellAnchor>
  <xdr:twoCellAnchor>
    <xdr:from>
      <xdr:col>4</xdr:col>
      <xdr:colOff>24829</xdr:colOff>
      <xdr:row>36</xdr:row>
      <xdr:rowOff>41423</xdr:rowOff>
    </xdr:from>
    <xdr:to>
      <xdr:col>11</xdr:col>
      <xdr:colOff>149070</xdr:colOff>
      <xdr:row>41</xdr:row>
      <xdr:rowOff>0</xdr:rowOff>
    </xdr:to>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3395851" y="8141814"/>
          <a:ext cx="3884545" cy="8862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685800" lvl="1" indent="-228600">
            <a:buFont typeface="Arial" pitchFamily="34" charset="0"/>
            <a:buChar char="•"/>
          </a:pPr>
          <a:r>
            <a:rPr lang="en-US" sz="1100" baseline="0">
              <a:solidFill>
                <a:schemeClr val="dk1"/>
              </a:solidFill>
              <a:effectLst/>
              <a:latin typeface="+mn-lt"/>
              <a:ea typeface="+mn-ea"/>
              <a:cs typeface="+mn-cs"/>
            </a:rPr>
            <a:t>L</a:t>
          </a:r>
          <a:r>
            <a:rPr lang="en-US" sz="1100" baseline="-25000">
              <a:solidFill>
                <a:schemeClr val="dk1"/>
              </a:solidFill>
              <a:effectLst/>
              <a:latin typeface="+mn-lt"/>
              <a:ea typeface="+mn-ea"/>
              <a:cs typeface="+mn-cs"/>
            </a:rPr>
            <a:t>S</a:t>
          </a:r>
          <a:r>
            <a:rPr lang="en-US" sz="1100">
              <a:solidFill>
                <a:schemeClr val="dk1"/>
              </a:solidFill>
              <a:effectLst/>
              <a:latin typeface="+mn-lt"/>
              <a:ea typeface="+mn-ea"/>
              <a:cs typeface="+mn-cs"/>
            </a:rPr>
            <a:t> = Total inductance to fault</a:t>
          </a:r>
          <a:endParaRPr lang="en-US">
            <a:effectLst/>
          </a:endParaRPr>
        </a:p>
        <a:p>
          <a:pPr marL="685800" lvl="1" indent="-228600">
            <a:buFont typeface="Arial" pitchFamily="34" charset="0"/>
            <a:buChar char="•"/>
          </a:pPr>
          <a:r>
            <a:rPr lang="en-US" sz="1100">
              <a:solidFill>
                <a:schemeClr val="dk1"/>
              </a:solidFill>
              <a:effectLst/>
              <a:latin typeface="+mn-lt"/>
              <a:ea typeface="+mn-ea"/>
              <a:cs typeface="+mn-cs"/>
            </a:rPr>
            <a:t>V</a:t>
          </a:r>
          <a:r>
            <a:rPr lang="en-US" sz="1100" baseline="-25000">
              <a:solidFill>
                <a:schemeClr val="dk1"/>
              </a:solidFill>
              <a:effectLst/>
              <a:latin typeface="+mn-lt"/>
              <a:ea typeface="+mn-ea"/>
              <a:cs typeface="+mn-cs"/>
            </a:rPr>
            <a:t>max(peak)</a:t>
          </a:r>
          <a:r>
            <a:rPr lang="en-US" sz="1100">
              <a:solidFill>
                <a:schemeClr val="dk1"/>
              </a:solidFill>
              <a:effectLst/>
              <a:latin typeface="+mn-lt"/>
              <a:ea typeface="+mn-ea"/>
              <a:cs typeface="+mn-cs"/>
            </a:rPr>
            <a:t> = Maximum peak line-to-neutral</a:t>
          </a:r>
          <a:r>
            <a:rPr lang="en-US" sz="1100" baseline="0">
              <a:solidFill>
                <a:schemeClr val="dk1"/>
              </a:solidFill>
              <a:effectLst/>
              <a:latin typeface="+mn-lt"/>
              <a:ea typeface="+mn-ea"/>
              <a:cs typeface="+mn-cs"/>
            </a:rPr>
            <a:t> voltage</a:t>
          </a:r>
          <a:endParaRPr lang="en-US" sz="1100">
            <a:solidFill>
              <a:schemeClr val="dk1"/>
            </a:solidFill>
            <a:effectLst/>
            <a:latin typeface="+mn-lt"/>
            <a:ea typeface="+mn-ea"/>
            <a:cs typeface="+mn-cs"/>
          </a:endParaRPr>
        </a:p>
        <a:p>
          <a:pPr marL="685800" lvl="1" indent="-228600">
            <a:buFont typeface="Arial" pitchFamily="34" charset="0"/>
            <a:buChar char="•"/>
          </a:pPr>
          <a:r>
            <a:rPr lang="en-US" sz="1100">
              <a:solidFill>
                <a:schemeClr val="dk1"/>
              </a:solidFill>
              <a:effectLst/>
              <a:latin typeface="+mn-lt"/>
              <a:ea typeface="+mn-ea"/>
              <a:cs typeface="+mn-cs"/>
            </a:rPr>
            <a:t>C</a:t>
          </a:r>
          <a:r>
            <a:rPr lang="en-US" sz="1100" baseline="-25000">
              <a:solidFill>
                <a:schemeClr val="dk1"/>
              </a:solidFill>
              <a:effectLst/>
              <a:latin typeface="+mn-lt"/>
              <a:ea typeface="+mn-ea"/>
              <a:cs typeface="+mn-cs"/>
            </a:rPr>
            <a:t>total</a:t>
          </a:r>
          <a:r>
            <a:rPr lang="en-US" sz="1100" baseline="0">
              <a:solidFill>
                <a:schemeClr val="dk1"/>
              </a:solidFill>
              <a:effectLst/>
              <a:latin typeface="+mn-lt"/>
              <a:ea typeface="+mn-ea"/>
              <a:cs typeface="+mn-cs"/>
            </a:rPr>
            <a:t> = Total phase capacitance of capacitor bank</a:t>
          </a:r>
        </a:p>
        <a:p>
          <a:pPr marL="685800" lvl="1" indent="-228600">
            <a:buFont typeface="Arial" pitchFamily="34" charset="0"/>
            <a:buChar char="•"/>
          </a:pPr>
          <a:r>
            <a:rPr lang="en-US" sz="1100" baseline="0">
              <a:solidFill>
                <a:schemeClr val="dk1"/>
              </a:solidFill>
              <a:effectLst/>
              <a:latin typeface="+mn-lt"/>
              <a:ea typeface="+mn-ea"/>
              <a:cs typeface="+mn-cs"/>
            </a:rPr>
            <a:t>Z</a:t>
          </a:r>
          <a:r>
            <a:rPr lang="en-US" sz="1100" baseline="-25000">
              <a:solidFill>
                <a:schemeClr val="dk1"/>
              </a:solidFill>
              <a:effectLst/>
              <a:latin typeface="+mn-lt"/>
              <a:ea typeface="+mn-ea"/>
              <a:cs typeface="+mn-cs"/>
            </a:rPr>
            <a:t>O</a:t>
          </a:r>
          <a:r>
            <a:rPr lang="en-US" sz="1100" baseline="0">
              <a:solidFill>
                <a:schemeClr val="dk1"/>
              </a:solidFill>
              <a:effectLst/>
              <a:latin typeface="+mn-lt"/>
              <a:ea typeface="+mn-ea"/>
              <a:cs typeface="+mn-cs"/>
            </a:rPr>
            <a:t> = Surge Impedance of circuit</a:t>
          </a:r>
          <a:endParaRPr lang="en-US">
            <a:effectLst/>
          </a:endParaRPr>
        </a:p>
      </xdr:txBody>
    </xdr:sp>
    <xdr:clientData/>
  </xdr:twoCellAnchor>
  <xdr:twoCellAnchor>
    <xdr:from>
      <xdr:col>9</xdr:col>
      <xdr:colOff>619124</xdr:colOff>
      <xdr:row>46</xdr:row>
      <xdr:rowOff>247649</xdr:rowOff>
    </xdr:from>
    <xdr:to>
      <xdr:col>14</xdr:col>
      <xdr:colOff>552449</xdr:colOff>
      <xdr:row>61</xdr:row>
      <xdr:rowOff>114300</xdr:rowOff>
    </xdr:to>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6924674" y="9725024"/>
          <a:ext cx="3038475" cy="3752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Internal</a:t>
          </a:r>
          <a:r>
            <a:rPr lang="en-US" sz="1100" b="1" baseline="0"/>
            <a:t> Inductance associated with the capacitor bank itself or internal bus work.</a:t>
          </a:r>
        </a:p>
        <a:p>
          <a:endParaRPr lang="en-US" sz="1100"/>
        </a:p>
        <a:p>
          <a:r>
            <a:rPr lang="en-US" sz="1100"/>
            <a:t>IEEE Std. C37.012-2005 -</a:t>
          </a:r>
          <a:r>
            <a:rPr lang="en-US" sz="1100" baseline="0"/>
            <a:t> </a:t>
          </a:r>
          <a:r>
            <a:rPr lang="en-US" sz="1100" i="1" baseline="0"/>
            <a:t>Application Guide for Capacitance Current Switching for AC High-Voltage Circuit Breakers</a:t>
          </a:r>
          <a:r>
            <a:rPr lang="en-US" sz="1100" baseline="0"/>
            <a:t> provides the following basic approximatations for capacitor bank inductance :</a:t>
          </a:r>
        </a:p>
        <a:p>
          <a:endParaRPr lang="en-US" sz="1100" baseline="0"/>
        </a:p>
        <a:p>
          <a:r>
            <a:rPr lang="en-US" sz="1100" b="1" baseline="0"/>
            <a:t>Bus work between stages:</a:t>
          </a:r>
        </a:p>
        <a:p>
          <a:r>
            <a:rPr lang="en-US" sz="1100" baseline="0"/>
            <a:t>17.5kV and Below:  0.23uH/foot</a:t>
          </a:r>
          <a:br>
            <a:rPr lang="en-US" sz="1100" baseline="0"/>
          </a:br>
          <a:r>
            <a:rPr lang="en-US" sz="1100" baseline="0"/>
            <a:t>38kV and below: 0.26uH/foot</a:t>
          </a:r>
        </a:p>
        <a:p>
          <a:endParaRPr lang="en-US" sz="1100"/>
        </a:p>
        <a:p>
          <a:r>
            <a:rPr lang="en-US" sz="1100" b="1"/>
            <a:t>Internal</a:t>
          </a:r>
          <a:r>
            <a:rPr lang="en-US" sz="1100" b="1" baseline="0"/>
            <a:t> Inductance of capacitor stage:</a:t>
          </a:r>
          <a:endParaRPr lang="en-US" sz="1100" b="1"/>
        </a:p>
        <a:p>
          <a:r>
            <a:rPr lang="en-US" sz="1100"/>
            <a:t>Inductance</a:t>
          </a:r>
          <a:r>
            <a:rPr lang="en-US" sz="1100" baseline="0"/>
            <a:t>/stages:  5uH/Stage  - This does not included any added inductance associated with back-to-back inrush reactors placed on each stage.</a:t>
          </a:r>
        </a:p>
        <a:p>
          <a:endParaRPr lang="en-US" sz="1100" baseline="0"/>
        </a:p>
        <a:p>
          <a:r>
            <a:rPr lang="en-US" sz="1100" baseline="0"/>
            <a:t>Add above values to inrush reactors.</a:t>
          </a:r>
          <a:endParaRPr lang="en-US" sz="1100"/>
        </a:p>
      </xdr:txBody>
    </xdr:sp>
    <xdr:clientData/>
  </xdr:twoCellAnchor>
  <xdr:twoCellAnchor>
    <xdr:from>
      <xdr:col>9</xdr:col>
      <xdr:colOff>656894</xdr:colOff>
      <xdr:row>35</xdr:row>
      <xdr:rowOff>19707</xdr:rowOff>
    </xdr:from>
    <xdr:to>
      <xdr:col>13</xdr:col>
      <xdr:colOff>761998</xdr:colOff>
      <xdr:row>38</xdr:row>
      <xdr:rowOff>58718</xdr:rowOff>
    </xdr:to>
    <mc:AlternateContent xmlns:mc="http://schemas.openxmlformats.org/markup-compatibility/2006" xmlns:a14="http://schemas.microsoft.com/office/drawing/2010/main">
      <mc:Choice Requires="a14">
        <xdr:sp macro="" textlink="">
          <xdr:nvSpPr>
            <xdr:cNvPr id="29" name="TextBox 15">
              <a:extLst>
                <a:ext uri="{FF2B5EF4-FFF2-40B4-BE49-F238E27FC236}">
                  <a16:creationId xmlns:a16="http://schemas.microsoft.com/office/drawing/2014/main" id="{00000000-0008-0000-0000-00001D000000}"/>
                </a:ext>
              </a:extLst>
            </xdr:cNvPr>
            <xdr:cNvSpPr txBox="1"/>
          </xdr:nvSpPr>
          <xdr:spPr>
            <a:xfrm>
              <a:off x="6956532" y="7396655"/>
              <a:ext cx="2154621" cy="531684"/>
            </a:xfrm>
            <a:prstGeom prst="rect">
              <a:avLst/>
            </a:prstGeom>
            <a:noFill/>
          </xdr:spPr>
          <xdr:txBody>
            <a:bodyPr wrap="square" rtlCol="0">
              <a:spAutoFit/>
            </a:bodyPr>
            <a:lstStyle>
              <a:defPPr>
                <a:defRPr lang="en-US"/>
              </a:defPPr>
              <a:lvl1pPr marL="0" algn="l" defTabSz="731520" rtl="0" eaLnBrk="1" latinLnBrk="0" hangingPunct="1">
                <a:defRPr sz="1500" kern="1200">
                  <a:solidFill>
                    <a:schemeClr val="tx1"/>
                  </a:solidFill>
                  <a:latin typeface="+mn-lt"/>
                  <a:ea typeface="+mn-ea"/>
                  <a:cs typeface="+mn-cs"/>
                </a:defRPr>
              </a:lvl1pPr>
              <a:lvl2pPr marL="365760" algn="l" defTabSz="731520" rtl="0" eaLnBrk="1" latinLnBrk="0" hangingPunct="1">
                <a:defRPr sz="1500" kern="1200">
                  <a:solidFill>
                    <a:schemeClr val="tx1"/>
                  </a:solidFill>
                  <a:latin typeface="+mn-lt"/>
                  <a:ea typeface="+mn-ea"/>
                  <a:cs typeface="+mn-cs"/>
                </a:defRPr>
              </a:lvl2pPr>
              <a:lvl3pPr marL="731520" algn="l" defTabSz="731520" rtl="0" eaLnBrk="1" latinLnBrk="0" hangingPunct="1">
                <a:defRPr sz="1500" kern="1200">
                  <a:solidFill>
                    <a:schemeClr val="tx1"/>
                  </a:solidFill>
                  <a:latin typeface="+mn-lt"/>
                  <a:ea typeface="+mn-ea"/>
                  <a:cs typeface="+mn-cs"/>
                </a:defRPr>
              </a:lvl3pPr>
              <a:lvl4pPr marL="1097280" algn="l" defTabSz="731520" rtl="0" eaLnBrk="1" latinLnBrk="0" hangingPunct="1">
                <a:defRPr sz="1500" kern="1200">
                  <a:solidFill>
                    <a:schemeClr val="tx1"/>
                  </a:solidFill>
                  <a:latin typeface="+mn-lt"/>
                  <a:ea typeface="+mn-ea"/>
                  <a:cs typeface="+mn-cs"/>
                </a:defRPr>
              </a:lvl4pPr>
              <a:lvl5pPr marL="1463040" algn="l" defTabSz="731520" rtl="0" eaLnBrk="1" latinLnBrk="0" hangingPunct="1">
                <a:defRPr sz="1500" kern="1200">
                  <a:solidFill>
                    <a:schemeClr val="tx1"/>
                  </a:solidFill>
                  <a:latin typeface="+mn-lt"/>
                  <a:ea typeface="+mn-ea"/>
                  <a:cs typeface="+mn-cs"/>
                </a:defRPr>
              </a:lvl5pPr>
              <a:lvl6pPr marL="1828800" algn="l" defTabSz="731520" rtl="0" eaLnBrk="1" latinLnBrk="0" hangingPunct="1">
                <a:defRPr sz="1500" kern="1200">
                  <a:solidFill>
                    <a:schemeClr val="tx1"/>
                  </a:solidFill>
                  <a:latin typeface="+mn-lt"/>
                  <a:ea typeface="+mn-ea"/>
                  <a:cs typeface="+mn-cs"/>
                </a:defRPr>
              </a:lvl6pPr>
              <a:lvl7pPr marL="2194560" algn="l" defTabSz="731520" rtl="0" eaLnBrk="1" latinLnBrk="0" hangingPunct="1">
                <a:defRPr sz="1500" kern="1200">
                  <a:solidFill>
                    <a:schemeClr val="tx1"/>
                  </a:solidFill>
                  <a:latin typeface="+mn-lt"/>
                  <a:ea typeface="+mn-ea"/>
                  <a:cs typeface="+mn-cs"/>
                </a:defRPr>
              </a:lvl7pPr>
              <a:lvl8pPr marL="2560320" algn="l" defTabSz="731520" rtl="0" eaLnBrk="1" latinLnBrk="0" hangingPunct="1">
                <a:defRPr sz="1500" kern="1200">
                  <a:solidFill>
                    <a:schemeClr val="tx1"/>
                  </a:solidFill>
                  <a:latin typeface="+mn-lt"/>
                  <a:ea typeface="+mn-ea"/>
                  <a:cs typeface="+mn-cs"/>
                </a:defRPr>
              </a:lvl8pPr>
              <a:lvl9pPr marL="2926080" algn="l" defTabSz="731520" rtl="0" eaLnBrk="1" latinLnBrk="0" hangingPunct="1">
                <a:defRPr sz="15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n-US" sz="1000" b="0" i="1">
                            <a:latin typeface="Cambria Math" panose="02040503050406030204" pitchFamily="18" charset="0"/>
                          </a:rPr>
                        </m:ctrlPr>
                      </m:sSubPr>
                      <m:e>
                        <m:r>
                          <a:rPr lang="en-US" sz="1000" b="0" i="1">
                            <a:latin typeface="Cambria Math"/>
                          </a:rPr>
                          <m:t>𝐿</m:t>
                        </m:r>
                      </m:e>
                      <m:sub>
                        <m:r>
                          <a:rPr lang="en-US" sz="1000" b="0" i="1">
                            <a:latin typeface="Cambria Math"/>
                          </a:rPr>
                          <m:t>𝑒𝑞</m:t>
                        </m:r>
                      </m:sub>
                    </m:sSub>
                    <m:r>
                      <a:rPr lang="en-US" sz="1000" b="0" i="1">
                        <a:latin typeface="Cambria Math"/>
                      </a:rPr>
                      <m:t>=</m:t>
                    </m:r>
                    <m:f>
                      <m:fPr>
                        <m:ctrlPr>
                          <a:rPr lang="en-US" sz="1000" b="0" i="1">
                            <a:latin typeface="Cambria Math" panose="02040503050406030204" pitchFamily="18" charset="0"/>
                          </a:rPr>
                        </m:ctrlPr>
                      </m:fPr>
                      <m:num>
                        <m:r>
                          <a:rPr lang="en-US" sz="1000" b="0" i="1">
                            <a:latin typeface="Cambria Math"/>
                          </a:rPr>
                          <m:t>1</m:t>
                        </m:r>
                      </m:num>
                      <m:den>
                        <m:f>
                          <m:fPr>
                            <m:ctrlPr>
                              <a:rPr lang="en-US" sz="1000" b="0" i="1">
                                <a:latin typeface="Cambria Math" panose="02040503050406030204" pitchFamily="18" charset="0"/>
                              </a:rPr>
                            </m:ctrlPr>
                          </m:fPr>
                          <m:num>
                            <m:r>
                              <a:rPr lang="en-US" sz="1000" b="0" i="1">
                                <a:latin typeface="Cambria Math"/>
                              </a:rPr>
                              <m:t>1</m:t>
                            </m:r>
                          </m:num>
                          <m:den>
                            <m:sSub>
                              <m:sSubPr>
                                <m:ctrlPr>
                                  <a:rPr lang="en-US" sz="1000" b="0" i="1">
                                    <a:latin typeface="Cambria Math" panose="02040503050406030204" pitchFamily="18" charset="0"/>
                                  </a:rPr>
                                </m:ctrlPr>
                              </m:sSubPr>
                              <m:e>
                                <m:r>
                                  <a:rPr lang="en-US" sz="1000" b="0" i="1">
                                    <a:latin typeface="Cambria Math"/>
                                  </a:rPr>
                                  <m:t>𝐿</m:t>
                                </m:r>
                              </m:e>
                              <m:sub>
                                <m:r>
                                  <a:rPr lang="en-US" sz="1000" b="0" i="1">
                                    <a:latin typeface="Cambria Math"/>
                                  </a:rPr>
                                  <m:t>1</m:t>
                                </m:r>
                              </m:sub>
                            </m:sSub>
                          </m:den>
                        </m:f>
                        <m:r>
                          <a:rPr lang="en-US" sz="1000" b="0" i="1">
                            <a:latin typeface="Cambria Math"/>
                          </a:rPr>
                          <m:t>+</m:t>
                        </m:r>
                        <m:f>
                          <m:fPr>
                            <m:ctrlPr>
                              <a:rPr lang="en-US" sz="1000" i="1">
                                <a:latin typeface="Cambria Math" panose="02040503050406030204" pitchFamily="18" charset="0"/>
                              </a:rPr>
                            </m:ctrlPr>
                          </m:fPr>
                          <m:num>
                            <m:r>
                              <a:rPr lang="en-US" sz="1000" i="1">
                                <a:latin typeface="Cambria Math"/>
                              </a:rPr>
                              <m:t>1</m:t>
                            </m:r>
                          </m:num>
                          <m:den>
                            <m:sSub>
                              <m:sSubPr>
                                <m:ctrlPr>
                                  <a:rPr lang="en-US" sz="1000" i="1">
                                    <a:latin typeface="Cambria Math" panose="02040503050406030204" pitchFamily="18" charset="0"/>
                                  </a:rPr>
                                </m:ctrlPr>
                              </m:sSubPr>
                              <m:e>
                                <m:r>
                                  <a:rPr lang="en-US" sz="1000" i="1">
                                    <a:latin typeface="Cambria Math"/>
                                  </a:rPr>
                                  <m:t>𝐿</m:t>
                                </m:r>
                              </m:e>
                              <m:sub>
                                <m:r>
                                  <a:rPr lang="en-US" sz="1000" b="0" i="1">
                                    <a:latin typeface="Cambria Math"/>
                                  </a:rPr>
                                  <m:t>2</m:t>
                                </m:r>
                              </m:sub>
                            </m:sSub>
                          </m:den>
                        </m:f>
                        <m:r>
                          <a:rPr lang="en-US" sz="1000" i="1">
                            <a:latin typeface="Cambria Math"/>
                          </a:rPr>
                          <m:t>+</m:t>
                        </m:r>
                        <m:f>
                          <m:fPr>
                            <m:ctrlPr>
                              <a:rPr lang="en-US" sz="1000" i="1">
                                <a:latin typeface="Cambria Math" panose="02040503050406030204" pitchFamily="18" charset="0"/>
                              </a:rPr>
                            </m:ctrlPr>
                          </m:fPr>
                          <m:num>
                            <m:r>
                              <a:rPr lang="en-US" sz="1000" i="1">
                                <a:latin typeface="Cambria Math"/>
                              </a:rPr>
                              <m:t>1</m:t>
                            </m:r>
                          </m:num>
                          <m:den>
                            <m:sSub>
                              <m:sSubPr>
                                <m:ctrlPr>
                                  <a:rPr lang="en-US" sz="1000" i="1">
                                    <a:latin typeface="Cambria Math" panose="02040503050406030204" pitchFamily="18" charset="0"/>
                                  </a:rPr>
                                </m:ctrlPr>
                              </m:sSubPr>
                              <m:e>
                                <m:r>
                                  <a:rPr lang="en-US" sz="1000" i="1">
                                    <a:latin typeface="Cambria Math"/>
                                  </a:rPr>
                                  <m:t>𝐿</m:t>
                                </m:r>
                              </m:e>
                              <m:sub>
                                <m:r>
                                  <a:rPr lang="en-US" sz="1000" b="0" i="1">
                                    <a:latin typeface="Cambria Math"/>
                                  </a:rPr>
                                  <m:t>3</m:t>
                                </m:r>
                              </m:sub>
                            </m:sSub>
                          </m:den>
                        </m:f>
                        <m:r>
                          <a:rPr lang="en-US" sz="1000" i="1">
                            <a:latin typeface="Cambria Math"/>
                          </a:rPr>
                          <m:t>+</m:t>
                        </m:r>
                        <m:r>
                          <a:rPr lang="en-US" sz="1000" i="1">
                            <a:latin typeface="Cambria Math"/>
                            <a:ea typeface="Cambria Math"/>
                          </a:rPr>
                          <m:t>⋯</m:t>
                        </m:r>
                        <m:f>
                          <m:fPr>
                            <m:ctrlPr>
                              <a:rPr lang="en-US" sz="1000" i="1">
                                <a:latin typeface="Cambria Math" panose="02040503050406030204" pitchFamily="18" charset="0"/>
                              </a:rPr>
                            </m:ctrlPr>
                          </m:fPr>
                          <m:num>
                            <m:r>
                              <a:rPr lang="en-US" sz="1000" i="1">
                                <a:latin typeface="Cambria Math"/>
                              </a:rPr>
                              <m:t>1</m:t>
                            </m:r>
                          </m:num>
                          <m:den>
                            <m:sSub>
                              <m:sSubPr>
                                <m:ctrlPr>
                                  <a:rPr lang="en-US" sz="1000" i="1">
                                    <a:latin typeface="Cambria Math" panose="02040503050406030204" pitchFamily="18" charset="0"/>
                                  </a:rPr>
                                </m:ctrlPr>
                              </m:sSubPr>
                              <m:e>
                                <m:r>
                                  <a:rPr lang="en-US" sz="1000" i="1">
                                    <a:latin typeface="Cambria Math"/>
                                  </a:rPr>
                                  <m:t>𝐿</m:t>
                                </m:r>
                              </m:e>
                              <m:sub>
                                <m:r>
                                  <a:rPr lang="en-US" sz="1000" b="0" i="1">
                                    <a:latin typeface="Cambria Math"/>
                                  </a:rPr>
                                  <m:t>𝑛</m:t>
                                </m:r>
                              </m:sub>
                            </m:sSub>
                          </m:den>
                        </m:f>
                      </m:den>
                    </m:f>
                  </m:oMath>
                </m:oMathPara>
              </a14:m>
              <a:endParaRPr lang="en-US" sz="1000"/>
            </a:p>
          </xdr:txBody>
        </xdr:sp>
      </mc:Choice>
      <mc:Fallback xmlns="">
        <xdr:sp macro="" textlink="">
          <xdr:nvSpPr>
            <xdr:cNvPr id="29" name="TextBox 15"/>
            <xdr:cNvSpPr txBox="1"/>
          </xdr:nvSpPr>
          <xdr:spPr>
            <a:xfrm>
              <a:off x="6956532" y="7396655"/>
              <a:ext cx="2154621" cy="531684"/>
            </a:xfrm>
            <a:prstGeom prst="rect">
              <a:avLst/>
            </a:prstGeom>
            <a:noFill/>
          </xdr:spPr>
          <xdr:txBody>
            <a:bodyPr wrap="square" rtlCol="0">
              <a:spAutoFit/>
            </a:bodyPr>
            <a:lstStyle>
              <a:defPPr>
                <a:defRPr lang="en-US"/>
              </a:defPPr>
              <a:lvl1pPr marL="0" algn="l" defTabSz="731520" rtl="0" eaLnBrk="1" latinLnBrk="0" hangingPunct="1">
                <a:defRPr sz="1500" kern="1200">
                  <a:solidFill>
                    <a:schemeClr val="tx1"/>
                  </a:solidFill>
                  <a:latin typeface="+mn-lt"/>
                  <a:ea typeface="+mn-ea"/>
                  <a:cs typeface="+mn-cs"/>
                </a:defRPr>
              </a:lvl1pPr>
              <a:lvl2pPr marL="365760" algn="l" defTabSz="731520" rtl="0" eaLnBrk="1" latinLnBrk="0" hangingPunct="1">
                <a:defRPr sz="1500" kern="1200">
                  <a:solidFill>
                    <a:schemeClr val="tx1"/>
                  </a:solidFill>
                  <a:latin typeface="+mn-lt"/>
                  <a:ea typeface="+mn-ea"/>
                  <a:cs typeface="+mn-cs"/>
                </a:defRPr>
              </a:lvl2pPr>
              <a:lvl3pPr marL="731520" algn="l" defTabSz="731520" rtl="0" eaLnBrk="1" latinLnBrk="0" hangingPunct="1">
                <a:defRPr sz="1500" kern="1200">
                  <a:solidFill>
                    <a:schemeClr val="tx1"/>
                  </a:solidFill>
                  <a:latin typeface="+mn-lt"/>
                  <a:ea typeface="+mn-ea"/>
                  <a:cs typeface="+mn-cs"/>
                </a:defRPr>
              </a:lvl3pPr>
              <a:lvl4pPr marL="1097280" algn="l" defTabSz="731520" rtl="0" eaLnBrk="1" latinLnBrk="0" hangingPunct="1">
                <a:defRPr sz="1500" kern="1200">
                  <a:solidFill>
                    <a:schemeClr val="tx1"/>
                  </a:solidFill>
                  <a:latin typeface="+mn-lt"/>
                  <a:ea typeface="+mn-ea"/>
                  <a:cs typeface="+mn-cs"/>
                </a:defRPr>
              </a:lvl4pPr>
              <a:lvl5pPr marL="1463040" algn="l" defTabSz="731520" rtl="0" eaLnBrk="1" latinLnBrk="0" hangingPunct="1">
                <a:defRPr sz="1500" kern="1200">
                  <a:solidFill>
                    <a:schemeClr val="tx1"/>
                  </a:solidFill>
                  <a:latin typeface="+mn-lt"/>
                  <a:ea typeface="+mn-ea"/>
                  <a:cs typeface="+mn-cs"/>
                </a:defRPr>
              </a:lvl5pPr>
              <a:lvl6pPr marL="1828800" algn="l" defTabSz="731520" rtl="0" eaLnBrk="1" latinLnBrk="0" hangingPunct="1">
                <a:defRPr sz="1500" kern="1200">
                  <a:solidFill>
                    <a:schemeClr val="tx1"/>
                  </a:solidFill>
                  <a:latin typeface="+mn-lt"/>
                  <a:ea typeface="+mn-ea"/>
                  <a:cs typeface="+mn-cs"/>
                </a:defRPr>
              </a:lvl6pPr>
              <a:lvl7pPr marL="2194560" algn="l" defTabSz="731520" rtl="0" eaLnBrk="1" latinLnBrk="0" hangingPunct="1">
                <a:defRPr sz="1500" kern="1200">
                  <a:solidFill>
                    <a:schemeClr val="tx1"/>
                  </a:solidFill>
                  <a:latin typeface="+mn-lt"/>
                  <a:ea typeface="+mn-ea"/>
                  <a:cs typeface="+mn-cs"/>
                </a:defRPr>
              </a:lvl7pPr>
              <a:lvl8pPr marL="2560320" algn="l" defTabSz="731520" rtl="0" eaLnBrk="1" latinLnBrk="0" hangingPunct="1">
                <a:defRPr sz="1500" kern="1200">
                  <a:solidFill>
                    <a:schemeClr val="tx1"/>
                  </a:solidFill>
                  <a:latin typeface="+mn-lt"/>
                  <a:ea typeface="+mn-ea"/>
                  <a:cs typeface="+mn-cs"/>
                </a:defRPr>
              </a:lvl8pPr>
              <a:lvl9pPr marL="2926080" algn="l" defTabSz="731520" rtl="0" eaLnBrk="1" latinLnBrk="0" hangingPunct="1">
                <a:defRPr sz="1500" kern="1200">
                  <a:solidFill>
                    <a:schemeClr val="tx1"/>
                  </a:solidFill>
                  <a:latin typeface="+mn-lt"/>
                  <a:ea typeface="+mn-ea"/>
                  <a:cs typeface="+mn-cs"/>
                </a:defRPr>
              </a:lvl9pPr>
            </a:lstStyle>
            <a:p>
              <a:pPr/>
              <a:r>
                <a:rPr lang="en-US" sz="1000" b="0" i="0">
                  <a:latin typeface="Cambria Math"/>
                </a:rPr>
                <a:t>𝐿_𝑒𝑞=1/(1/𝐿_1 +</a:t>
              </a:r>
              <a:r>
                <a:rPr lang="en-US" sz="1000" i="0">
                  <a:latin typeface="Cambria Math"/>
                </a:rPr>
                <a:t>1/𝐿_</a:t>
              </a:r>
              <a:r>
                <a:rPr lang="en-US" sz="1000" b="0" i="0">
                  <a:latin typeface="Cambria Math"/>
                </a:rPr>
                <a:t>2 </a:t>
              </a:r>
              <a:r>
                <a:rPr lang="en-US" sz="1000" i="0">
                  <a:latin typeface="Cambria Math"/>
                </a:rPr>
                <a:t>+1/𝐿_</a:t>
              </a:r>
              <a:r>
                <a:rPr lang="en-US" sz="1000" b="0" i="0">
                  <a:latin typeface="Cambria Math"/>
                </a:rPr>
                <a:t>3 </a:t>
              </a:r>
              <a:r>
                <a:rPr lang="en-US" sz="1000" i="0">
                  <a:latin typeface="Cambria Math"/>
                </a:rPr>
                <a:t>+</a:t>
              </a:r>
              <a:r>
                <a:rPr lang="en-US" sz="1000" i="0">
                  <a:latin typeface="Cambria Math"/>
                  <a:ea typeface="Cambria Math"/>
                </a:rPr>
                <a:t>⋯</a:t>
              </a:r>
              <a:r>
                <a:rPr lang="en-US" sz="1000" i="0">
                  <a:latin typeface="Cambria Math"/>
                </a:rPr>
                <a:t>1/𝐿_</a:t>
              </a:r>
              <a:r>
                <a:rPr lang="en-US" sz="1000" b="0" i="0">
                  <a:latin typeface="Cambria Math"/>
                </a:rPr>
                <a:t>𝑛 )</a:t>
              </a:r>
              <a:endParaRPr lang="en-US" sz="1000"/>
            </a:p>
          </xdr:txBody>
        </xdr:sp>
      </mc:Fallback>
    </mc:AlternateContent>
    <xdr:clientData/>
  </xdr:twoCellAnchor>
  <xdr:twoCellAnchor>
    <xdr:from>
      <xdr:col>11</xdr:col>
      <xdr:colOff>65690</xdr:colOff>
      <xdr:row>38</xdr:row>
      <xdr:rowOff>124811</xdr:rowOff>
    </xdr:from>
    <xdr:to>
      <xdr:col>14</xdr:col>
      <xdr:colOff>604344</xdr:colOff>
      <xdr:row>40</xdr:row>
      <xdr:rowOff>55088</xdr:rowOff>
    </xdr:to>
    <mc:AlternateContent xmlns:mc="http://schemas.openxmlformats.org/markup-compatibility/2006" xmlns:a14="http://schemas.microsoft.com/office/drawing/2010/main">
      <mc:Choice Requires="a14">
        <xdr:sp macro="" textlink="">
          <xdr:nvSpPr>
            <xdr:cNvPr id="31" name="TextBox 15">
              <a:extLst>
                <a:ext uri="{FF2B5EF4-FFF2-40B4-BE49-F238E27FC236}">
                  <a16:creationId xmlns:a16="http://schemas.microsoft.com/office/drawing/2014/main" id="{00000000-0008-0000-0000-00001F000000}"/>
                </a:ext>
              </a:extLst>
            </xdr:cNvPr>
            <xdr:cNvSpPr txBox="1"/>
          </xdr:nvSpPr>
          <xdr:spPr>
            <a:xfrm>
              <a:off x="7193018" y="7994432"/>
              <a:ext cx="2818085" cy="258725"/>
            </a:xfrm>
            <a:prstGeom prst="rect">
              <a:avLst/>
            </a:prstGeom>
            <a:noFill/>
          </xdr:spPr>
          <xdr:txBody>
            <a:bodyPr wrap="square" rtlCol="0">
              <a:spAutoFit/>
            </a:bodyPr>
            <a:lstStyle>
              <a:defPPr>
                <a:defRPr lang="en-US"/>
              </a:defPPr>
              <a:lvl1pPr marL="0" algn="l" defTabSz="731520" rtl="0" eaLnBrk="1" latinLnBrk="0" hangingPunct="1">
                <a:defRPr sz="1500" kern="1200">
                  <a:solidFill>
                    <a:schemeClr val="tx1"/>
                  </a:solidFill>
                  <a:latin typeface="+mn-lt"/>
                  <a:ea typeface="+mn-ea"/>
                  <a:cs typeface="+mn-cs"/>
                </a:defRPr>
              </a:lvl1pPr>
              <a:lvl2pPr marL="365760" algn="l" defTabSz="731520" rtl="0" eaLnBrk="1" latinLnBrk="0" hangingPunct="1">
                <a:defRPr sz="1500" kern="1200">
                  <a:solidFill>
                    <a:schemeClr val="tx1"/>
                  </a:solidFill>
                  <a:latin typeface="+mn-lt"/>
                  <a:ea typeface="+mn-ea"/>
                  <a:cs typeface="+mn-cs"/>
                </a:defRPr>
              </a:lvl2pPr>
              <a:lvl3pPr marL="731520" algn="l" defTabSz="731520" rtl="0" eaLnBrk="1" latinLnBrk="0" hangingPunct="1">
                <a:defRPr sz="1500" kern="1200">
                  <a:solidFill>
                    <a:schemeClr val="tx1"/>
                  </a:solidFill>
                  <a:latin typeface="+mn-lt"/>
                  <a:ea typeface="+mn-ea"/>
                  <a:cs typeface="+mn-cs"/>
                </a:defRPr>
              </a:lvl3pPr>
              <a:lvl4pPr marL="1097280" algn="l" defTabSz="731520" rtl="0" eaLnBrk="1" latinLnBrk="0" hangingPunct="1">
                <a:defRPr sz="1500" kern="1200">
                  <a:solidFill>
                    <a:schemeClr val="tx1"/>
                  </a:solidFill>
                  <a:latin typeface="+mn-lt"/>
                  <a:ea typeface="+mn-ea"/>
                  <a:cs typeface="+mn-cs"/>
                </a:defRPr>
              </a:lvl4pPr>
              <a:lvl5pPr marL="1463040" algn="l" defTabSz="731520" rtl="0" eaLnBrk="1" latinLnBrk="0" hangingPunct="1">
                <a:defRPr sz="1500" kern="1200">
                  <a:solidFill>
                    <a:schemeClr val="tx1"/>
                  </a:solidFill>
                  <a:latin typeface="+mn-lt"/>
                  <a:ea typeface="+mn-ea"/>
                  <a:cs typeface="+mn-cs"/>
                </a:defRPr>
              </a:lvl5pPr>
              <a:lvl6pPr marL="1828800" algn="l" defTabSz="731520" rtl="0" eaLnBrk="1" latinLnBrk="0" hangingPunct="1">
                <a:defRPr sz="1500" kern="1200">
                  <a:solidFill>
                    <a:schemeClr val="tx1"/>
                  </a:solidFill>
                  <a:latin typeface="+mn-lt"/>
                  <a:ea typeface="+mn-ea"/>
                  <a:cs typeface="+mn-cs"/>
                </a:defRPr>
              </a:lvl6pPr>
              <a:lvl7pPr marL="2194560" algn="l" defTabSz="731520" rtl="0" eaLnBrk="1" latinLnBrk="0" hangingPunct="1">
                <a:defRPr sz="1500" kern="1200">
                  <a:solidFill>
                    <a:schemeClr val="tx1"/>
                  </a:solidFill>
                  <a:latin typeface="+mn-lt"/>
                  <a:ea typeface="+mn-ea"/>
                  <a:cs typeface="+mn-cs"/>
                </a:defRPr>
              </a:lvl7pPr>
              <a:lvl8pPr marL="2560320" algn="l" defTabSz="731520" rtl="0" eaLnBrk="1" latinLnBrk="0" hangingPunct="1">
                <a:defRPr sz="1500" kern="1200">
                  <a:solidFill>
                    <a:schemeClr val="tx1"/>
                  </a:solidFill>
                  <a:latin typeface="+mn-lt"/>
                  <a:ea typeface="+mn-ea"/>
                  <a:cs typeface="+mn-cs"/>
                </a:defRPr>
              </a:lvl8pPr>
              <a:lvl9pPr marL="2926080" algn="l" defTabSz="731520" rtl="0" eaLnBrk="1" latinLnBrk="0" hangingPunct="1">
                <a:defRPr sz="1500" kern="1200">
                  <a:solidFill>
                    <a:schemeClr val="tx1"/>
                  </a:solidFill>
                  <a:latin typeface="+mn-lt"/>
                  <a:ea typeface="+mn-ea"/>
                  <a:cs typeface="+mn-cs"/>
                </a:defRPr>
              </a:lvl9pPr>
            </a:lstStyle>
            <a:p>
              <a14:m>
                <m:oMath xmlns:m="http://schemas.openxmlformats.org/officeDocument/2006/math">
                  <m:sSub>
                    <m:sSubPr>
                      <m:ctrlPr>
                        <a:rPr lang="en-US" sz="1000" b="0" i="1">
                          <a:latin typeface="Cambria Math" panose="02040503050406030204" pitchFamily="18" charset="0"/>
                        </a:rPr>
                      </m:ctrlPr>
                    </m:sSubPr>
                    <m:e>
                      <m:r>
                        <a:rPr lang="en-US" sz="1000" b="0" i="1">
                          <a:latin typeface="Cambria Math"/>
                        </a:rPr>
                        <m:t>𝐿</m:t>
                      </m:r>
                    </m:e>
                    <m:sub>
                      <m:r>
                        <a:rPr lang="en-US" sz="1000" b="0" i="1">
                          <a:latin typeface="Cambria Math"/>
                        </a:rPr>
                        <m:t>𝑆</m:t>
                      </m:r>
                    </m:sub>
                  </m:sSub>
                  <m:r>
                    <a:rPr lang="en-US" sz="1000" b="0" i="1">
                      <a:latin typeface="Cambria Math"/>
                    </a:rPr>
                    <m:t>=</m:t>
                  </m:r>
                  <m:sSub>
                    <m:sSubPr>
                      <m:ctrlPr>
                        <a:rPr lang="en-US" sz="1000" b="0" i="1">
                          <a:latin typeface="Cambria Math" panose="02040503050406030204" pitchFamily="18" charset="0"/>
                        </a:rPr>
                      </m:ctrlPr>
                    </m:sSubPr>
                    <m:e>
                      <m:r>
                        <a:rPr lang="en-US" sz="1000" b="0" i="1">
                          <a:latin typeface="Cambria Math"/>
                        </a:rPr>
                        <m:t>𝐿</m:t>
                      </m:r>
                    </m:e>
                    <m:sub>
                      <m:r>
                        <a:rPr lang="en-US" sz="1000" b="0" i="1">
                          <a:latin typeface="Cambria Math"/>
                        </a:rPr>
                        <m:t>𝑒𝑞</m:t>
                      </m:r>
                    </m:sub>
                  </m:sSub>
                  <m:r>
                    <a:rPr lang="en-US" sz="1000" b="0" i="1">
                      <a:latin typeface="Cambria Math"/>
                    </a:rPr>
                    <m:t>+</m:t>
                  </m:r>
                  <m:sSub>
                    <m:sSubPr>
                      <m:ctrlPr>
                        <a:rPr lang="en-US" sz="1000" b="0" i="1" kern="1200">
                          <a:solidFill>
                            <a:schemeClr val="tx1"/>
                          </a:solidFill>
                          <a:effectLst/>
                          <a:latin typeface="Cambria Math" panose="02040503050406030204" pitchFamily="18" charset="0"/>
                          <a:ea typeface="+mn-ea"/>
                          <a:cs typeface="+mn-cs"/>
                        </a:rPr>
                      </m:ctrlPr>
                    </m:sSubPr>
                    <m:e>
                      <m:r>
                        <a:rPr lang="en-US" sz="1000" b="0" i="1" kern="1200">
                          <a:solidFill>
                            <a:schemeClr val="tx1"/>
                          </a:solidFill>
                          <a:effectLst/>
                          <a:latin typeface="Cambria Math"/>
                          <a:ea typeface="+mn-ea"/>
                          <a:cs typeface="+mn-cs"/>
                        </a:rPr>
                        <m:t>𝐿</m:t>
                      </m:r>
                    </m:e>
                    <m:sub>
                      <m:r>
                        <a:rPr lang="en-US" sz="1000" b="0" i="1" kern="1200">
                          <a:solidFill>
                            <a:schemeClr val="tx1"/>
                          </a:solidFill>
                          <a:effectLst/>
                          <a:latin typeface="Cambria Math"/>
                          <a:ea typeface="+mn-ea"/>
                          <a:cs typeface="+mn-cs"/>
                        </a:rPr>
                        <m:t>𝑜𝑢𝑡𝑟𝑢𝑠h</m:t>
                      </m:r>
                    </m:sub>
                  </m:sSub>
                  <m:r>
                    <a:rPr lang="en-US" sz="1000" b="0" i="1" kern="1200">
                      <a:solidFill>
                        <a:schemeClr val="tx1"/>
                      </a:solidFill>
                      <a:effectLst/>
                      <a:latin typeface="Cambria Math"/>
                      <a:ea typeface="+mn-ea"/>
                      <a:cs typeface="+mn-cs"/>
                    </a:rPr>
                    <m:t>+</m:t>
                  </m:r>
                  <m:sSub>
                    <m:sSubPr>
                      <m:ctrlPr>
                        <a:rPr lang="en-US" sz="1000" b="0" i="1" kern="1200">
                          <a:solidFill>
                            <a:schemeClr val="tx1"/>
                          </a:solidFill>
                          <a:effectLst/>
                          <a:latin typeface="Cambria Math" panose="02040503050406030204" pitchFamily="18" charset="0"/>
                          <a:ea typeface="+mn-ea"/>
                          <a:cs typeface="+mn-cs"/>
                        </a:rPr>
                      </m:ctrlPr>
                    </m:sSubPr>
                    <m:e>
                      <m:r>
                        <a:rPr lang="en-US" sz="1000" b="0" i="1" kern="1200">
                          <a:solidFill>
                            <a:schemeClr val="tx1"/>
                          </a:solidFill>
                          <a:effectLst/>
                          <a:latin typeface="Cambria Math"/>
                          <a:ea typeface="+mn-ea"/>
                          <a:cs typeface="+mn-cs"/>
                        </a:rPr>
                        <m:t>𝐿</m:t>
                      </m:r>
                    </m:e>
                    <m:sub>
                      <m:r>
                        <a:rPr lang="en-US" sz="1000" b="0" i="1" kern="1200">
                          <a:solidFill>
                            <a:schemeClr val="tx1"/>
                          </a:solidFill>
                          <a:effectLst/>
                          <a:latin typeface="Cambria Math"/>
                          <a:ea typeface="+mn-ea"/>
                          <a:cs typeface="+mn-cs"/>
                        </a:rPr>
                        <m:t>𝑐𝑎𝑝𝑎𝑐𝑖𝑡𝑜𝑟</m:t>
                      </m:r>
                      <m:r>
                        <a:rPr lang="en-US" sz="1000" b="0" i="1" kern="1200">
                          <a:solidFill>
                            <a:schemeClr val="tx1"/>
                          </a:solidFill>
                          <a:effectLst/>
                          <a:latin typeface="Cambria Math"/>
                          <a:ea typeface="+mn-ea"/>
                          <a:cs typeface="+mn-cs"/>
                        </a:rPr>
                        <m:t>−</m:t>
                      </m:r>
                      <m:r>
                        <a:rPr lang="en-US" sz="1000" b="0" i="1" kern="1200">
                          <a:solidFill>
                            <a:schemeClr val="tx1"/>
                          </a:solidFill>
                          <a:effectLst/>
                          <a:latin typeface="Cambria Math"/>
                          <a:ea typeface="+mn-ea"/>
                          <a:cs typeface="+mn-cs"/>
                        </a:rPr>
                        <m:t>𝑡𝑜</m:t>
                      </m:r>
                      <m:r>
                        <a:rPr lang="en-US" sz="1000" b="0" i="1" kern="1200">
                          <a:solidFill>
                            <a:schemeClr val="tx1"/>
                          </a:solidFill>
                          <a:effectLst/>
                          <a:latin typeface="Cambria Math"/>
                          <a:ea typeface="+mn-ea"/>
                          <a:cs typeface="+mn-cs"/>
                        </a:rPr>
                        <m:t>−</m:t>
                      </m:r>
                      <m:r>
                        <a:rPr lang="en-US" sz="1000" b="0" i="1" kern="1200">
                          <a:solidFill>
                            <a:schemeClr val="tx1"/>
                          </a:solidFill>
                          <a:effectLst/>
                          <a:latin typeface="Cambria Math"/>
                          <a:ea typeface="+mn-ea"/>
                          <a:cs typeface="+mn-cs"/>
                        </a:rPr>
                        <m:t>𝑓𝑎𝑢𝑙𝑡</m:t>
                      </m:r>
                    </m:sub>
                  </m:sSub>
                </m:oMath>
              </a14:m>
              <a:r>
                <a:rPr lang="en-US" sz="1000"/>
                <a:t> </a:t>
              </a:r>
            </a:p>
          </xdr:txBody>
        </xdr:sp>
      </mc:Choice>
      <mc:Fallback xmlns="">
        <xdr:sp macro="" textlink="">
          <xdr:nvSpPr>
            <xdr:cNvPr id="31" name="TextBox 15"/>
            <xdr:cNvSpPr txBox="1"/>
          </xdr:nvSpPr>
          <xdr:spPr>
            <a:xfrm>
              <a:off x="7193018" y="7994432"/>
              <a:ext cx="2818085" cy="258725"/>
            </a:xfrm>
            <a:prstGeom prst="rect">
              <a:avLst/>
            </a:prstGeom>
            <a:noFill/>
          </xdr:spPr>
          <xdr:txBody>
            <a:bodyPr wrap="square" rtlCol="0">
              <a:spAutoFit/>
            </a:bodyPr>
            <a:lstStyle>
              <a:defPPr>
                <a:defRPr lang="en-US"/>
              </a:defPPr>
              <a:lvl1pPr marL="0" algn="l" defTabSz="731520" rtl="0" eaLnBrk="1" latinLnBrk="0" hangingPunct="1">
                <a:defRPr sz="1500" kern="1200">
                  <a:solidFill>
                    <a:schemeClr val="tx1"/>
                  </a:solidFill>
                  <a:latin typeface="+mn-lt"/>
                  <a:ea typeface="+mn-ea"/>
                  <a:cs typeface="+mn-cs"/>
                </a:defRPr>
              </a:lvl1pPr>
              <a:lvl2pPr marL="365760" algn="l" defTabSz="731520" rtl="0" eaLnBrk="1" latinLnBrk="0" hangingPunct="1">
                <a:defRPr sz="1500" kern="1200">
                  <a:solidFill>
                    <a:schemeClr val="tx1"/>
                  </a:solidFill>
                  <a:latin typeface="+mn-lt"/>
                  <a:ea typeface="+mn-ea"/>
                  <a:cs typeface="+mn-cs"/>
                </a:defRPr>
              </a:lvl2pPr>
              <a:lvl3pPr marL="731520" algn="l" defTabSz="731520" rtl="0" eaLnBrk="1" latinLnBrk="0" hangingPunct="1">
                <a:defRPr sz="1500" kern="1200">
                  <a:solidFill>
                    <a:schemeClr val="tx1"/>
                  </a:solidFill>
                  <a:latin typeface="+mn-lt"/>
                  <a:ea typeface="+mn-ea"/>
                  <a:cs typeface="+mn-cs"/>
                </a:defRPr>
              </a:lvl3pPr>
              <a:lvl4pPr marL="1097280" algn="l" defTabSz="731520" rtl="0" eaLnBrk="1" latinLnBrk="0" hangingPunct="1">
                <a:defRPr sz="1500" kern="1200">
                  <a:solidFill>
                    <a:schemeClr val="tx1"/>
                  </a:solidFill>
                  <a:latin typeface="+mn-lt"/>
                  <a:ea typeface="+mn-ea"/>
                  <a:cs typeface="+mn-cs"/>
                </a:defRPr>
              </a:lvl4pPr>
              <a:lvl5pPr marL="1463040" algn="l" defTabSz="731520" rtl="0" eaLnBrk="1" latinLnBrk="0" hangingPunct="1">
                <a:defRPr sz="1500" kern="1200">
                  <a:solidFill>
                    <a:schemeClr val="tx1"/>
                  </a:solidFill>
                  <a:latin typeface="+mn-lt"/>
                  <a:ea typeface="+mn-ea"/>
                  <a:cs typeface="+mn-cs"/>
                </a:defRPr>
              </a:lvl5pPr>
              <a:lvl6pPr marL="1828800" algn="l" defTabSz="731520" rtl="0" eaLnBrk="1" latinLnBrk="0" hangingPunct="1">
                <a:defRPr sz="1500" kern="1200">
                  <a:solidFill>
                    <a:schemeClr val="tx1"/>
                  </a:solidFill>
                  <a:latin typeface="+mn-lt"/>
                  <a:ea typeface="+mn-ea"/>
                  <a:cs typeface="+mn-cs"/>
                </a:defRPr>
              </a:lvl6pPr>
              <a:lvl7pPr marL="2194560" algn="l" defTabSz="731520" rtl="0" eaLnBrk="1" latinLnBrk="0" hangingPunct="1">
                <a:defRPr sz="1500" kern="1200">
                  <a:solidFill>
                    <a:schemeClr val="tx1"/>
                  </a:solidFill>
                  <a:latin typeface="+mn-lt"/>
                  <a:ea typeface="+mn-ea"/>
                  <a:cs typeface="+mn-cs"/>
                </a:defRPr>
              </a:lvl7pPr>
              <a:lvl8pPr marL="2560320" algn="l" defTabSz="731520" rtl="0" eaLnBrk="1" latinLnBrk="0" hangingPunct="1">
                <a:defRPr sz="1500" kern="1200">
                  <a:solidFill>
                    <a:schemeClr val="tx1"/>
                  </a:solidFill>
                  <a:latin typeface="+mn-lt"/>
                  <a:ea typeface="+mn-ea"/>
                  <a:cs typeface="+mn-cs"/>
                </a:defRPr>
              </a:lvl8pPr>
              <a:lvl9pPr marL="2926080" algn="l" defTabSz="731520" rtl="0" eaLnBrk="1" latinLnBrk="0" hangingPunct="1">
                <a:defRPr sz="1500" kern="1200">
                  <a:solidFill>
                    <a:schemeClr val="tx1"/>
                  </a:solidFill>
                  <a:latin typeface="+mn-lt"/>
                  <a:ea typeface="+mn-ea"/>
                  <a:cs typeface="+mn-cs"/>
                </a:defRPr>
              </a:lvl9pPr>
            </a:lstStyle>
            <a:p>
              <a:pPr/>
              <a:r>
                <a:rPr lang="en-US" sz="1000" b="0" i="0">
                  <a:latin typeface="Cambria Math"/>
                </a:rPr>
                <a:t>𝐿_𝑆=𝐿_𝑒𝑞+</a:t>
              </a:r>
              <a:r>
                <a:rPr lang="en-US" sz="1000" b="0" i="0" kern="1200">
                  <a:solidFill>
                    <a:schemeClr val="tx1"/>
                  </a:solidFill>
                  <a:effectLst/>
                  <a:latin typeface="Cambria Math"/>
                  <a:ea typeface="+mn-ea"/>
                  <a:cs typeface="+mn-cs"/>
                </a:rPr>
                <a:t>𝐿</a:t>
              </a:r>
              <a:r>
                <a:rPr lang="en-US" sz="1000" b="0" i="0" kern="1200">
                  <a:solidFill>
                    <a:schemeClr val="tx1"/>
                  </a:solidFill>
                  <a:effectLst/>
                  <a:latin typeface="+mn-lt"/>
                  <a:ea typeface="+mn-ea"/>
                  <a:cs typeface="+mn-cs"/>
                </a:rPr>
                <a:t>_</a:t>
              </a:r>
              <a:r>
                <a:rPr lang="en-US" sz="1000" b="0" i="0" kern="1200">
                  <a:solidFill>
                    <a:schemeClr val="tx1"/>
                  </a:solidFill>
                  <a:effectLst/>
                  <a:latin typeface="Cambria Math"/>
                  <a:ea typeface="+mn-ea"/>
                  <a:cs typeface="+mn-cs"/>
                </a:rPr>
                <a:t>𝑜𝑢𝑡𝑟𝑢𝑠ℎ</a:t>
              </a:r>
              <a:r>
                <a:rPr lang="en-US" sz="1000" b="0" i="0" kern="1200">
                  <a:solidFill>
                    <a:schemeClr val="tx1"/>
                  </a:solidFill>
                  <a:effectLst/>
                  <a:latin typeface="+mn-lt"/>
                  <a:ea typeface="+mn-ea"/>
                  <a:cs typeface="+mn-cs"/>
                </a:rPr>
                <a:t>+</a:t>
              </a:r>
              <a:r>
                <a:rPr lang="en-US" sz="1000" b="0" i="0" kern="1200">
                  <a:solidFill>
                    <a:schemeClr val="tx1"/>
                  </a:solidFill>
                  <a:effectLst/>
                  <a:latin typeface="Cambria Math"/>
                  <a:ea typeface="+mn-ea"/>
                  <a:cs typeface="+mn-cs"/>
                </a:rPr>
                <a:t>𝐿</a:t>
              </a:r>
              <a:r>
                <a:rPr lang="en-US" sz="1000" b="0" i="0" kern="1200">
                  <a:solidFill>
                    <a:schemeClr val="tx1"/>
                  </a:solidFill>
                  <a:effectLst/>
                  <a:latin typeface="+mn-lt"/>
                  <a:ea typeface="+mn-ea"/>
                  <a:cs typeface="+mn-cs"/>
                </a:rPr>
                <a:t>_(</a:t>
              </a:r>
              <a:r>
                <a:rPr lang="en-US" sz="1000" b="0" i="0" kern="1200">
                  <a:solidFill>
                    <a:schemeClr val="tx1"/>
                  </a:solidFill>
                  <a:effectLst/>
                  <a:latin typeface="Cambria Math"/>
                  <a:ea typeface="+mn-ea"/>
                  <a:cs typeface="+mn-cs"/>
                </a:rPr>
                <a:t>𝑐𝑎𝑝𝑎𝑐𝑖𝑡𝑜𝑟−𝑡𝑜−𝑓𝑎𝑢𝑙𝑡</a:t>
              </a:r>
              <a:r>
                <a:rPr lang="en-US" sz="1000" b="0" i="0" kern="1200">
                  <a:solidFill>
                    <a:schemeClr val="tx1"/>
                  </a:solidFill>
                  <a:effectLst/>
                  <a:latin typeface="+mn-lt"/>
                  <a:ea typeface="+mn-ea"/>
                  <a:cs typeface="+mn-cs"/>
                </a:rPr>
                <a:t>)</a:t>
              </a:r>
              <a:r>
                <a:rPr lang="en-US" sz="1000"/>
                <a:t> </a:t>
              </a:r>
            </a:p>
          </xdr:txBody>
        </xdr:sp>
      </mc:Fallback>
    </mc:AlternateContent>
    <xdr:clientData/>
  </xdr:twoCellAnchor>
  <xdr:twoCellAnchor editAs="oneCell">
    <xdr:from>
      <xdr:col>17</xdr:col>
      <xdr:colOff>30693</xdr:colOff>
      <xdr:row>88</xdr:row>
      <xdr:rowOff>145677</xdr:rowOff>
    </xdr:from>
    <xdr:to>
      <xdr:col>32</xdr:col>
      <xdr:colOff>582705</xdr:colOff>
      <xdr:row>111</xdr:row>
      <xdr:rowOff>250646</xdr:rowOff>
    </xdr:to>
    <xdr:pic>
      <xdr:nvPicPr>
        <xdr:cNvPr id="6" name="Picture 5">
          <a:extLst>
            <a:ext uri="{FF2B5EF4-FFF2-40B4-BE49-F238E27FC236}">
              <a16:creationId xmlns:a16="http://schemas.microsoft.com/office/drawing/2014/main" id="{EAB19CDE-FFB9-4D79-999A-004124A6D05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956428" y="19374971"/>
          <a:ext cx="8239248" cy="4822646"/>
        </a:xfrm>
        <a:prstGeom prst="rect">
          <a:avLst/>
        </a:prstGeom>
      </xdr:spPr>
    </xdr:pic>
    <xdr:clientData/>
  </xdr:twoCellAnchor>
  <xdr:twoCellAnchor editAs="oneCell">
    <xdr:from>
      <xdr:col>17</xdr:col>
      <xdr:colOff>44823</xdr:colOff>
      <xdr:row>66</xdr:row>
      <xdr:rowOff>43566</xdr:rowOff>
    </xdr:from>
    <xdr:to>
      <xdr:col>33</xdr:col>
      <xdr:colOff>5262</xdr:colOff>
      <xdr:row>87</xdr:row>
      <xdr:rowOff>246529</xdr:rowOff>
    </xdr:to>
    <xdr:pic>
      <xdr:nvPicPr>
        <xdr:cNvPr id="9" name="Picture 8">
          <a:extLst>
            <a:ext uri="{FF2B5EF4-FFF2-40B4-BE49-F238E27FC236}">
              <a16:creationId xmlns:a16="http://schemas.microsoft.com/office/drawing/2014/main" id="{87BCB2EB-9E17-4088-9A46-AD86C8BABC0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0970558" y="14297448"/>
          <a:ext cx="8252792" cy="4842199"/>
        </a:xfrm>
        <a:prstGeom prst="rect">
          <a:avLst/>
        </a:prstGeom>
      </xdr:spPr>
    </xdr:pic>
    <xdr:clientData/>
  </xdr:twoCellAnchor>
  <xdr:twoCellAnchor>
    <xdr:from>
      <xdr:col>16</xdr:col>
      <xdr:colOff>104775</xdr:colOff>
      <xdr:row>67</xdr:row>
      <xdr:rowOff>19050</xdr:rowOff>
    </xdr:from>
    <xdr:to>
      <xdr:col>16</xdr:col>
      <xdr:colOff>374523</xdr:colOff>
      <xdr:row>86</xdr:row>
      <xdr:rowOff>95250</xdr:rowOff>
    </xdr:to>
    <xdr:sp macro="" textlink="">
      <xdr:nvSpPr>
        <xdr:cNvPr id="10" name="Right Brace 9">
          <a:extLst>
            <a:ext uri="{FF2B5EF4-FFF2-40B4-BE49-F238E27FC236}">
              <a16:creationId xmlns:a16="http://schemas.microsoft.com/office/drawing/2014/main" id="{98CDEA21-CE0C-417D-B885-5B7CB934E594}"/>
            </a:ext>
          </a:extLst>
        </xdr:cNvPr>
        <xdr:cNvSpPr/>
      </xdr:nvSpPr>
      <xdr:spPr>
        <a:xfrm>
          <a:off x="10439400" y="14716125"/>
          <a:ext cx="269748" cy="4162425"/>
        </a:xfrm>
        <a:prstGeom prst="rightBrace">
          <a:avLst/>
        </a:prstGeom>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16</xdr:col>
      <xdr:colOff>104775</xdr:colOff>
      <xdr:row>88</xdr:row>
      <xdr:rowOff>95250</xdr:rowOff>
    </xdr:from>
    <xdr:to>
      <xdr:col>16</xdr:col>
      <xdr:colOff>374523</xdr:colOff>
      <xdr:row>108</xdr:row>
      <xdr:rowOff>9525</xdr:rowOff>
    </xdr:to>
    <xdr:sp macro="" textlink="">
      <xdr:nvSpPr>
        <xdr:cNvPr id="27" name="Right Brace 26">
          <a:extLst>
            <a:ext uri="{FF2B5EF4-FFF2-40B4-BE49-F238E27FC236}">
              <a16:creationId xmlns:a16="http://schemas.microsoft.com/office/drawing/2014/main" id="{D53D1CF1-87AA-4D16-9393-EE2B7F4F8BD2}"/>
            </a:ext>
          </a:extLst>
        </xdr:cNvPr>
        <xdr:cNvSpPr/>
      </xdr:nvSpPr>
      <xdr:spPr>
        <a:xfrm>
          <a:off x="10439400" y="19421475"/>
          <a:ext cx="269748" cy="4162425"/>
        </a:xfrm>
        <a:prstGeom prst="rightBrace">
          <a:avLst/>
        </a:prstGeom>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editAs="oneCell">
    <xdr:from>
      <xdr:col>16</xdr:col>
      <xdr:colOff>558164</xdr:colOff>
      <xdr:row>6</xdr:row>
      <xdr:rowOff>44823</xdr:rowOff>
    </xdr:from>
    <xdr:to>
      <xdr:col>29</xdr:col>
      <xdr:colOff>467031</xdr:colOff>
      <xdr:row>23</xdr:row>
      <xdr:rowOff>56336</xdr:rowOff>
    </xdr:to>
    <xdr:pic>
      <xdr:nvPicPr>
        <xdr:cNvPr id="8" name="Picture 7">
          <a:hlinkClick xmlns:r="http://schemas.openxmlformats.org/officeDocument/2006/relationships" r:id="rId6"/>
          <a:extLst>
            <a:ext uri="{FF2B5EF4-FFF2-40B4-BE49-F238E27FC236}">
              <a16:creationId xmlns:a16="http://schemas.microsoft.com/office/drawing/2014/main" id="{DA4BF20D-FDD3-4BF8-8065-4F32508A257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878782" y="1669676"/>
          <a:ext cx="6341043" cy="3552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463827</xdr:colOff>
      <xdr:row>1</xdr:row>
      <xdr:rowOff>8283</xdr:rowOff>
    </xdr:from>
    <xdr:to>
      <xdr:col>7</xdr:col>
      <xdr:colOff>1192545</xdr:colOff>
      <xdr:row>35</xdr:row>
      <xdr:rowOff>126993</xdr:rowOff>
    </xdr:to>
    <xdr:pic>
      <xdr:nvPicPr>
        <xdr:cNvPr id="2" name="Picture 1" descr="Screen Clippi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3827" y="173935"/>
          <a:ext cx="4872093" cy="8020319"/>
        </a:xfrm>
        <a:prstGeom prst="rect">
          <a:avLst/>
        </a:prstGeom>
      </xdr:spPr>
    </xdr:pic>
    <xdr:clientData/>
  </xdr:twoCellAnchor>
  <xdr:twoCellAnchor editAs="oneCell">
    <xdr:from>
      <xdr:col>10</xdr:col>
      <xdr:colOff>57871</xdr:colOff>
      <xdr:row>1</xdr:row>
      <xdr:rowOff>115958</xdr:rowOff>
    </xdr:from>
    <xdr:to>
      <xdr:col>22</xdr:col>
      <xdr:colOff>432469</xdr:colOff>
      <xdr:row>27</xdr:row>
      <xdr:rowOff>71798</xdr:rowOff>
    </xdr:to>
    <xdr:pic>
      <xdr:nvPicPr>
        <xdr:cNvPr id="3" name="Picture 2" descr="Screen Clippi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69219" y="281610"/>
          <a:ext cx="7729555" cy="5563166"/>
        </a:xfrm>
        <a:prstGeom prst="rect">
          <a:avLst/>
        </a:prstGeom>
      </xdr:spPr>
    </xdr:pic>
    <xdr:clientData/>
  </xdr:twoCellAnchor>
  <xdr:twoCellAnchor editAs="oneCell">
    <xdr:from>
      <xdr:col>10</xdr:col>
      <xdr:colOff>46665</xdr:colOff>
      <xdr:row>28</xdr:row>
      <xdr:rowOff>115965</xdr:rowOff>
    </xdr:from>
    <xdr:to>
      <xdr:col>22</xdr:col>
      <xdr:colOff>340508</xdr:colOff>
      <xdr:row>57</xdr:row>
      <xdr:rowOff>33242</xdr:rowOff>
    </xdr:to>
    <xdr:pic>
      <xdr:nvPicPr>
        <xdr:cNvPr id="4" name="Picture 3" descr="Screen Clippi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358013" y="6054595"/>
          <a:ext cx="7648800" cy="56902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571501</xdr:colOff>
      <xdr:row>0</xdr:row>
      <xdr:rowOff>57978</xdr:rowOff>
    </xdr:from>
    <xdr:to>
      <xdr:col>9</xdr:col>
      <xdr:colOff>31335</xdr:colOff>
      <xdr:row>132</xdr:row>
      <xdr:rowOff>141307</xdr:rowOff>
    </xdr:to>
    <xdr:grpSp>
      <xdr:nvGrpSpPr>
        <xdr:cNvPr id="7" name="Group 6">
          <a:extLst>
            <a:ext uri="{FF2B5EF4-FFF2-40B4-BE49-F238E27FC236}">
              <a16:creationId xmlns:a16="http://schemas.microsoft.com/office/drawing/2014/main" id="{00000000-0008-0000-0200-000007000000}"/>
            </a:ext>
          </a:extLst>
        </xdr:cNvPr>
        <xdr:cNvGrpSpPr/>
      </xdr:nvGrpSpPr>
      <xdr:grpSpPr>
        <a:xfrm>
          <a:off x="161926" y="57978"/>
          <a:ext cx="4901397" cy="21549427"/>
          <a:chOff x="571501" y="57978"/>
          <a:chExt cx="4976051" cy="21949416"/>
        </a:xfrm>
      </xdr:grpSpPr>
      <xdr:pic>
        <xdr:nvPicPr>
          <xdr:cNvPr id="2" name="Picture 1" descr="Screen Clippi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6044" y="57978"/>
            <a:ext cx="4877481" cy="2419688"/>
          </a:xfrm>
          <a:prstGeom prst="rect">
            <a:avLst/>
          </a:prstGeom>
        </xdr:spPr>
      </xdr:pic>
      <xdr:pic>
        <xdr:nvPicPr>
          <xdr:cNvPr id="3" name="Picture 2" descr="Screen Clipping">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7815"/>
          <a:stretch/>
        </xdr:blipFill>
        <xdr:spPr>
          <a:xfrm>
            <a:off x="588064" y="2559325"/>
            <a:ext cx="4925113" cy="4689495"/>
          </a:xfrm>
          <a:prstGeom prst="rect">
            <a:avLst/>
          </a:prstGeom>
        </xdr:spPr>
      </xdr:pic>
      <xdr:pic>
        <xdr:nvPicPr>
          <xdr:cNvPr id="4" name="Picture 3" descr="Screen Clippin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12913" y="7288696"/>
            <a:ext cx="4848902" cy="7240011"/>
          </a:xfrm>
          <a:prstGeom prst="rect">
            <a:avLst/>
          </a:prstGeom>
        </xdr:spPr>
      </xdr:pic>
      <xdr:pic>
        <xdr:nvPicPr>
          <xdr:cNvPr id="5" name="Picture 4" descr="Screen Clipping">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71501" y="14420022"/>
            <a:ext cx="4887007" cy="6944695"/>
          </a:xfrm>
          <a:prstGeom prst="rect">
            <a:avLst/>
          </a:prstGeom>
        </xdr:spPr>
      </xdr:pic>
      <xdr:pic>
        <xdr:nvPicPr>
          <xdr:cNvPr id="6" name="Picture 5" descr="Screen Clipping">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12913" y="21369130"/>
            <a:ext cx="4934639" cy="638264"/>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571500</xdr:colOff>
      <xdr:row>1</xdr:row>
      <xdr:rowOff>28575</xdr:rowOff>
    </xdr:from>
    <xdr:to>
      <xdr:col>9</xdr:col>
      <xdr:colOff>200739</xdr:colOff>
      <xdr:row>165</xdr:row>
      <xdr:rowOff>153348</xdr:rowOff>
    </xdr:to>
    <xdr:grpSp>
      <xdr:nvGrpSpPr>
        <xdr:cNvPr id="8" name="Group 7">
          <a:extLst>
            <a:ext uri="{FF2B5EF4-FFF2-40B4-BE49-F238E27FC236}">
              <a16:creationId xmlns:a16="http://schemas.microsoft.com/office/drawing/2014/main" id="{00000000-0008-0000-0300-000008000000}"/>
            </a:ext>
          </a:extLst>
        </xdr:cNvPr>
        <xdr:cNvGrpSpPr/>
      </xdr:nvGrpSpPr>
      <xdr:grpSpPr>
        <a:xfrm>
          <a:off x="161925" y="191197"/>
          <a:ext cx="5070802" cy="26794773"/>
          <a:chOff x="571500" y="190500"/>
          <a:chExt cx="5115639" cy="26680473"/>
        </a:xfrm>
      </xdr:grpSpPr>
      <xdr:pic>
        <xdr:nvPicPr>
          <xdr:cNvPr id="3" name="Picture 2" descr="Screen Clippi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 y="190500"/>
            <a:ext cx="5010850" cy="5458587"/>
          </a:xfrm>
          <a:prstGeom prst="rect">
            <a:avLst/>
          </a:prstGeom>
        </xdr:spPr>
      </xdr:pic>
      <xdr:pic>
        <xdr:nvPicPr>
          <xdr:cNvPr id="5" name="Picture 4" descr="Screen Clipping">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1500" y="5638800"/>
            <a:ext cx="4953692" cy="7201906"/>
          </a:xfrm>
          <a:prstGeom prst="rect">
            <a:avLst/>
          </a:prstGeom>
        </xdr:spPr>
      </xdr:pic>
      <xdr:pic>
        <xdr:nvPicPr>
          <xdr:cNvPr id="6" name="Picture 5" descr="Screen Clippin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1500" y="12954000"/>
            <a:ext cx="5115639" cy="7163800"/>
          </a:xfrm>
          <a:prstGeom prst="rect">
            <a:avLst/>
          </a:prstGeom>
        </xdr:spPr>
      </xdr:pic>
      <xdr:pic>
        <xdr:nvPicPr>
          <xdr:cNvPr id="7" name="Picture 6" descr="Screen Clipping">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09600" y="20078700"/>
            <a:ext cx="4867955" cy="6792273"/>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bsteciuk\AppData\Local\Microsoft\Windows\Temporary%20Internet%20Files\Content.Outlook\91RCC57R\Tool%20Bo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ISTOR OL SETTING"/>
      <sheetName val="REACTOR OL SETTING"/>
      <sheetName val="Cable Sizing Chart"/>
      <sheetName val="C-FILTER REVERSE CALCULATOR"/>
      <sheetName val="CAPACITANCE"/>
      <sheetName val="Sheet3"/>
    </sheetNames>
    <sheetDataSet>
      <sheetData sheetId="0" refreshError="1"/>
      <sheetData sheetId="1">
        <row r="4">
          <cell r="AL4">
            <v>19106.339950990496</v>
          </cell>
          <cell r="AM4">
            <v>0</v>
          </cell>
          <cell r="AN4">
            <v>0</v>
          </cell>
          <cell r="AO4">
            <v>0</v>
          </cell>
        </row>
        <row r="5">
          <cell r="AL5">
            <v>0</v>
          </cell>
          <cell r="AM5">
            <v>0</v>
          </cell>
          <cell r="AN5">
            <v>0</v>
          </cell>
          <cell r="AO5">
            <v>0</v>
          </cell>
        </row>
        <row r="6">
          <cell r="AL6">
            <v>19044</v>
          </cell>
          <cell r="AM6">
            <v>0</v>
          </cell>
          <cell r="AN6">
            <v>0</v>
          </cell>
          <cell r="AO6">
            <v>0</v>
          </cell>
        </row>
        <row r="7">
          <cell r="AL7">
            <v>0</v>
          </cell>
          <cell r="AM7">
            <v>0</v>
          </cell>
          <cell r="AN7">
            <v>0</v>
          </cell>
          <cell r="AO7">
            <v>0</v>
          </cell>
        </row>
        <row r="8">
          <cell r="AL8">
            <v>0</v>
          </cell>
          <cell r="AM8">
            <v>0</v>
          </cell>
          <cell r="AN8">
            <v>0</v>
          </cell>
          <cell r="AO8">
            <v>0</v>
          </cell>
        </row>
        <row r="9">
          <cell r="AL9">
            <v>0</v>
          </cell>
          <cell r="AM9">
            <v>0</v>
          </cell>
          <cell r="AN9">
            <v>0</v>
          </cell>
          <cell r="AO9">
            <v>0</v>
          </cell>
        </row>
        <row r="10">
          <cell r="AL10">
            <v>0</v>
          </cell>
          <cell r="AM10">
            <v>0</v>
          </cell>
          <cell r="AN10">
            <v>0</v>
          </cell>
          <cell r="AO10">
            <v>0</v>
          </cell>
        </row>
        <row r="12">
          <cell r="AL12">
            <v>0</v>
          </cell>
          <cell r="AM12">
            <v>0</v>
          </cell>
          <cell r="AN12">
            <v>0</v>
          </cell>
          <cell r="AO12">
            <v>0</v>
          </cell>
        </row>
        <row r="13">
          <cell r="AL13">
            <v>0</v>
          </cell>
          <cell r="AM13">
            <v>0</v>
          </cell>
          <cell r="AN13">
            <v>0</v>
          </cell>
          <cell r="AO13">
            <v>0</v>
          </cell>
        </row>
        <row r="14">
          <cell r="AL14">
            <v>0</v>
          </cell>
          <cell r="AM14">
            <v>0</v>
          </cell>
          <cell r="AN14">
            <v>0</v>
          </cell>
          <cell r="AO14">
            <v>0</v>
          </cell>
        </row>
        <row r="15">
          <cell r="AL15">
            <v>195.3211200843127</v>
          </cell>
        </row>
      </sheetData>
      <sheetData sheetId="2">
        <row r="9">
          <cell r="BD9">
            <v>200</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YE-7cB8rG0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26"/>
  <sheetViews>
    <sheetView tabSelected="1" zoomScaleNormal="100" zoomScaleSheetLayoutView="100" workbookViewId="0">
      <selection activeCell="Z29" sqref="Z29"/>
    </sheetView>
  </sheetViews>
  <sheetFormatPr defaultRowHeight="12.75" x14ac:dyDescent="0.2"/>
  <cols>
    <col min="1" max="1" width="2.5703125" style="3" customWidth="1"/>
    <col min="2" max="2" width="26.42578125" style="9" customWidth="1"/>
    <col min="3" max="3" width="19.42578125" style="9" customWidth="1"/>
    <col min="4" max="4" width="2.140625" style="9" customWidth="1"/>
    <col min="5" max="5" width="17.5703125" style="9" customWidth="1"/>
    <col min="6" max="6" width="2.140625" style="9" customWidth="1"/>
    <col min="7" max="7" width="13.140625" style="9" customWidth="1"/>
    <col min="8" max="8" width="2" style="9" customWidth="1"/>
    <col min="9" max="9" width="9.140625" style="9" customWidth="1"/>
    <col min="10" max="10" width="12.42578125" style="9" customWidth="1"/>
    <col min="11" max="11" width="2.140625" style="9" customWidth="1"/>
    <col min="12" max="12" width="9.140625" style="9" customWidth="1"/>
    <col min="13" max="13" width="9.140625" style="9"/>
    <col min="14" max="14" width="15.85546875" style="9" customWidth="1"/>
    <col min="15" max="15" width="9.140625" style="9" customWidth="1"/>
    <col min="16" max="16" width="2.5703125" style="9" customWidth="1"/>
    <col min="17" max="18" width="9.140625" style="3"/>
    <col min="19" max="19" width="2" style="3" customWidth="1"/>
    <col min="20" max="20" width="9.140625" style="3"/>
    <col min="21" max="21" width="1.7109375" style="3" customWidth="1"/>
    <col min="22" max="22" width="12.140625" style="3" customWidth="1"/>
    <col min="23" max="23" width="1.85546875" style="3" customWidth="1"/>
    <col min="24" max="24" width="12.140625" style="3" customWidth="1"/>
    <col min="25" max="25" width="1.42578125" style="3" customWidth="1"/>
    <col min="26" max="26" width="17.42578125" style="3" customWidth="1"/>
    <col min="27" max="27" width="1.28515625" style="3" customWidth="1"/>
    <col min="28" max="28" width="17.28515625" style="3" customWidth="1"/>
    <col min="29" max="29" width="1.85546875" style="3" customWidth="1"/>
    <col min="30" max="30" width="15.85546875" style="3" customWidth="1"/>
    <col min="31" max="31" width="3" style="3" customWidth="1"/>
    <col min="32" max="35" width="9.140625" style="3"/>
    <col min="36" max="36" width="12" style="3" bestFit="1" customWidth="1"/>
    <col min="37" max="16384" width="9.140625" style="3"/>
  </cols>
  <sheetData>
    <row r="1" spans="2:18" ht="15" x14ac:dyDescent="0.25">
      <c r="B1" s="8"/>
      <c r="C1" s="8"/>
      <c r="D1" s="8"/>
      <c r="E1" s="8"/>
      <c r="F1" s="8"/>
      <c r="G1" s="8"/>
      <c r="H1" s="8"/>
      <c r="I1" s="8"/>
      <c r="J1" s="8"/>
      <c r="K1" s="85"/>
      <c r="L1" s="8"/>
      <c r="M1" s="8"/>
      <c r="N1" s="8"/>
      <c r="O1" s="8"/>
    </row>
    <row r="3" spans="2:18" ht="36" x14ac:dyDescent="0.55000000000000004">
      <c r="B3" s="10" t="s">
        <v>1</v>
      </c>
      <c r="C3" s="11"/>
      <c r="D3" s="11"/>
      <c r="E3" s="11"/>
      <c r="F3" s="11"/>
      <c r="G3" s="11"/>
      <c r="H3" s="11"/>
      <c r="I3" s="11"/>
      <c r="J3" s="11"/>
      <c r="K3" s="11"/>
      <c r="L3" s="11"/>
      <c r="M3" s="11"/>
      <c r="N3" s="11"/>
      <c r="O3" s="11"/>
    </row>
    <row r="4" spans="2:18" ht="18.75" x14ac:dyDescent="0.3">
      <c r="B4" s="12" t="s">
        <v>2</v>
      </c>
      <c r="C4" s="12"/>
      <c r="D4" s="12"/>
      <c r="E4" s="12"/>
      <c r="F4" s="12"/>
      <c r="G4" s="12"/>
      <c r="H4" s="12"/>
      <c r="I4" s="13"/>
      <c r="J4" s="14"/>
      <c r="K4" s="14"/>
      <c r="L4" s="14"/>
      <c r="M4" s="14"/>
      <c r="N4" s="14"/>
      <c r="O4" s="14" t="s">
        <v>3</v>
      </c>
    </row>
    <row r="5" spans="2:18" ht="19.5" customHeight="1" x14ac:dyDescent="0.4">
      <c r="B5" s="15"/>
      <c r="C5" s="15"/>
      <c r="D5" s="15"/>
      <c r="E5" s="15"/>
      <c r="F5" s="15"/>
      <c r="G5" s="15"/>
      <c r="H5" s="15"/>
      <c r="I5" s="15"/>
      <c r="J5" s="15"/>
      <c r="K5" s="15"/>
      <c r="L5" s="15"/>
      <c r="M5" s="15"/>
      <c r="N5" s="15"/>
      <c r="O5" s="15"/>
      <c r="R5" s="104" t="s">
        <v>60</v>
      </c>
    </row>
    <row r="6" spans="2:18" ht="26.25" x14ac:dyDescent="0.4">
      <c r="B6" s="125" t="s">
        <v>8</v>
      </c>
      <c r="C6" s="125"/>
      <c r="D6" s="125"/>
      <c r="E6" s="125"/>
      <c r="F6" s="125"/>
      <c r="G6" s="125"/>
      <c r="H6" s="125"/>
      <c r="I6" s="125"/>
      <c r="J6" s="125"/>
      <c r="K6" s="125"/>
      <c r="L6" s="125"/>
      <c r="M6" s="125"/>
      <c r="N6" s="125"/>
      <c r="O6" s="125"/>
      <c r="R6" s="105" t="s">
        <v>61</v>
      </c>
    </row>
    <row r="7" spans="2:18" ht="44.25" customHeight="1" x14ac:dyDescent="0.4">
      <c r="B7" s="16" t="s">
        <v>7</v>
      </c>
      <c r="C7" s="17"/>
      <c r="D7" s="17"/>
      <c r="E7" s="17"/>
      <c r="F7" s="17"/>
      <c r="G7" s="17"/>
      <c r="H7" s="17"/>
      <c r="I7" s="17"/>
      <c r="J7" s="17"/>
      <c r="K7" s="17"/>
      <c r="L7" s="17"/>
      <c r="M7" s="17"/>
      <c r="N7" s="17"/>
      <c r="O7" s="17"/>
    </row>
    <row r="8" spans="2:18" ht="4.5" customHeight="1" x14ac:dyDescent="0.4">
      <c r="B8" s="18"/>
      <c r="C8" s="15"/>
      <c r="D8" s="15"/>
      <c r="E8" s="15"/>
      <c r="F8" s="15"/>
      <c r="G8" s="15"/>
      <c r="H8" s="15"/>
      <c r="I8" s="15"/>
      <c r="J8" s="15"/>
      <c r="K8" s="15"/>
      <c r="L8" s="15"/>
      <c r="M8" s="15"/>
      <c r="N8" s="15"/>
      <c r="O8" s="15"/>
    </row>
    <row r="9" spans="2:18" ht="18.75" x14ac:dyDescent="0.3">
      <c r="B9" s="19" t="s">
        <v>4</v>
      </c>
      <c r="C9" s="128" t="s">
        <v>37</v>
      </c>
      <c r="D9" s="128"/>
      <c r="E9" s="128"/>
      <c r="F9" s="20"/>
      <c r="G9" s="21" t="s">
        <v>5</v>
      </c>
      <c r="H9" s="21"/>
      <c r="I9" s="128" t="s">
        <v>38</v>
      </c>
      <c r="J9" s="128"/>
      <c r="K9" s="128"/>
      <c r="L9" s="128"/>
      <c r="M9" s="128"/>
      <c r="N9" s="128"/>
      <c r="O9" s="128"/>
    </row>
    <row r="10" spans="2:18" ht="18.75" x14ac:dyDescent="0.3">
      <c r="B10" s="19" t="s">
        <v>35</v>
      </c>
      <c r="C10" s="128" t="s">
        <v>36</v>
      </c>
      <c r="D10" s="128"/>
      <c r="E10" s="128"/>
      <c r="F10" s="20"/>
      <c r="G10" s="20"/>
      <c r="H10" s="20"/>
      <c r="I10" s="22"/>
      <c r="J10" s="23"/>
      <c r="K10" s="23"/>
      <c r="L10" s="23"/>
      <c r="M10" s="23"/>
      <c r="N10" s="23"/>
      <c r="O10" s="23"/>
    </row>
    <row r="11" spans="2:18" ht="20.25" customHeight="1" x14ac:dyDescent="0.2"/>
    <row r="12" spans="2:18" ht="21" x14ac:dyDescent="0.35">
      <c r="B12" s="126" t="s">
        <v>6</v>
      </c>
      <c r="C12" s="126"/>
      <c r="D12" s="126"/>
      <c r="E12" s="126"/>
      <c r="F12" s="126"/>
      <c r="G12" s="126"/>
      <c r="H12" s="126"/>
      <c r="I12" s="126"/>
      <c r="J12" s="126"/>
      <c r="K12" s="126"/>
      <c r="L12" s="126"/>
      <c r="M12" s="126"/>
      <c r="N12" s="126"/>
      <c r="O12" s="126"/>
    </row>
    <row r="18" spans="2:34" ht="15" x14ac:dyDescent="0.25">
      <c r="Q18" s="1"/>
      <c r="R18" s="1"/>
      <c r="S18" s="1"/>
      <c r="T18" s="1"/>
      <c r="U18" s="1"/>
      <c r="V18" s="1"/>
      <c r="W18" s="1"/>
      <c r="X18" s="1"/>
      <c r="Y18" s="1"/>
      <c r="Z18" s="1"/>
      <c r="AA18" s="1"/>
      <c r="AB18" s="1"/>
      <c r="AC18" s="1"/>
      <c r="AD18" s="1"/>
      <c r="AE18" s="1"/>
      <c r="AF18" s="1"/>
      <c r="AG18" s="1"/>
      <c r="AH18" s="1"/>
    </row>
    <row r="19" spans="2:34" ht="15" x14ac:dyDescent="0.25">
      <c r="Q19" s="1"/>
      <c r="R19" s="127"/>
      <c r="S19" s="127"/>
      <c r="T19" s="127"/>
      <c r="U19" s="127"/>
      <c r="V19" s="127"/>
      <c r="W19" s="127"/>
      <c r="X19" s="127"/>
      <c r="Y19" s="127"/>
      <c r="Z19" s="127"/>
      <c r="AA19" s="127"/>
      <c r="AB19" s="127"/>
      <c r="AC19" s="127"/>
      <c r="AD19" s="127"/>
      <c r="AE19" s="127"/>
      <c r="AF19" s="127"/>
      <c r="AG19" s="1"/>
      <c r="AH19" s="1"/>
    </row>
    <row r="20" spans="2:34" ht="15" x14ac:dyDescent="0.25">
      <c r="Q20" s="1"/>
      <c r="R20" s="127"/>
      <c r="S20" s="127"/>
      <c r="T20" s="127"/>
      <c r="U20" s="127"/>
      <c r="V20" s="127"/>
      <c r="W20" s="127"/>
      <c r="X20" s="127"/>
      <c r="Y20" s="127"/>
      <c r="Z20" s="127"/>
      <c r="AA20" s="127"/>
      <c r="AB20" s="127"/>
      <c r="AC20" s="127"/>
      <c r="AD20" s="127"/>
      <c r="AE20" s="127"/>
      <c r="AF20" s="127"/>
      <c r="AG20" s="1"/>
      <c r="AH20" s="1"/>
    </row>
    <row r="21" spans="2:34" ht="15" x14ac:dyDescent="0.25">
      <c r="Q21" s="1"/>
      <c r="R21" s="1"/>
      <c r="S21" s="1"/>
      <c r="T21" s="1"/>
      <c r="U21" s="1"/>
      <c r="V21" s="1"/>
      <c r="W21" s="1"/>
      <c r="X21" s="1"/>
      <c r="Y21" s="1"/>
      <c r="Z21" s="1"/>
      <c r="AA21" s="1"/>
      <c r="AB21" s="1"/>
      <c r="AC21" s="1"/>
      <c r="AD21" s="1"/>
      <c r="AE21" s="1"/>
      <c r="AF21" s="1"/>
      <c r="AG21" s="1"/>
      <c r="AH21" s="1"/>
    </row>
    <row r="22" spans="2:34" ht="15" x14ac:dyDescent="0.25">
      <c r="Q22" s="1"/>
      <c r="R22" s="1"/>
      <c r="S22" s="1"/>
      <c r="T22" s="1"/>
      <c r="U22" s="1"/>
      <c r="V22" s="1"/>
      <c r="W22" s="1"/>
      <c r="X22" s="1"/>
      <c r="Y22" s="1"/>
      <c r="Z22" s="1"/>
      <c r="AA22" s="1"/>
      <c r="AB22" s="1"/>
      <c r="AC22" s="1"/>
      <c r="AD22" s="1"/>
      <c r="AE22" s="1"/>
      <c r="AF22" s="1"/>
      <c r="AG22" s="1"/>
      <c r="AH22" s="1"/>
    </row>
    <row r="23" spans="2:34" ht="15" x14ac:dyDescent="0.25">
      <c r="Q23" s="1"/>
      <c r="R23" s="1"/>
      <c r="S23" s="1"/>
      <c r="T23" s="1"/>
      <c r="U23" s="1"/>
      <c r="V23" s="1"/>
      <c r="W23" s="1"/>
      <c r="X23" s="1"/>
      <c r="Y23" s="1"/>
      <c r="Z23" s="1"/>
      <c r="AA23" s="1"/>
      <c r="AB23" s="1"/>
      <c r="AC23" s="1"/>
      <c r="AD23" s="1"/>
      <c r="AE23" s="1"/>
      <c r="AF23" s="1"/>
      <c r="AG23" s="1"/>
      <c r="AH23" s="1"/>
    </row>
    <row r="24" spans="2:34" ht="15" x14ac:dyDescent="0.25">
      <c r="Q24" s="1"/>
      <c r="R24" s="1"/>
      <c r="S24" s="1"/>
      <c r="T24" s="1"/>
      <c r="U24" s="1"/>
      <c r="V24" s="1"/>
      <c r="W24" s="1"/>
      <c r="X24" s="1"/>
      <c r="Y24" s="1"/>
      <c r="Z24" s="1"/>
      <c r="AA24" s="1"/>
      <c r="AB24" s="1"/>
      <c r="AC24" s="1"/>
      <c r="AD24" s="1"/>
      <c r="AE24" s="1"/>
      <c r="AF24" s="1"/>
      <c r="AG24" s="1"/>
      <c r="AH24" s="1"/>
    </row>
    <row r="25" spans="2:34" ht="15" x14ac:dyDescent="0.25">
      <c r="Q25" s="1"/>
      <c r="R25" s="1"/>
      <c r="S25" s="1"/>
      <c r="T25" s="1"/>
      <c r="U25" s="1"/>
      <c r="V25" s="1"/>
      <c r="W25" s="1"/>
      <c r="X25" s="1"/>
      <c r="Y25" s="1"/>
      <c r="Z25" s="1"/>
      <c r="AA25" s="1"/>
      <c r="AB25" s="1"/>
      <c r="AC25" s="1"/>
      <c r="AD25" s="1"/>
      <c r="AE25" s="1"/>
      <c r="AF25" s="1"/>
      <c r="AG25" s="1"/>
      <c r="AH25" s="1"/>
    </row>
    <row r="26" spans="2:34" ht="15" x14ac:dyDescent="0.25">
      <c r="Q26" s="1"/>
      <c r="R26" s="1"/>
      <c r="S26" s="1"/>
      <c r="T26" s="1"/>
      <c r="U26" s="1"/>
      <c r="V26" s="1"/>
      <c r="W26" s="1"/>
      <c r="X26" s="1"/>
      <c r="Y26" s="1"/>
      <c r="Z26" s="1"/>
      <c r="AA26" s="1"/>
      <c r="AB26" s="1"/>
      <c r="AC26" s="1"/>
      <c r="AD26" s="1"/>
      <c r="AE26" s="1"/>
      <c r="AF26" s="1"/>
      <c r="AG26" s="1"/>
      <c r="AH26" s="1"/>
    </row>
    <row r="27" spans="2:34" ht="15" x14ac:dyDescent="0.25">
      <c r="Q27" s="1"/>
      <c r="R27" s="1"/>
      <c r="S27" s="1"/>
      <c r="T27" s="1"/>
      <c r="U27" s="1"/>
      <c r="V27" s="1"/>
      <c r="W27" s="1"/>
      <c r="X27" s="1"/>
      <c r="Y27" s="1"/>
      <c r="Z27" s="1"/>
      <c r="AA27" s="1"/>
      <c r="AB27" s="1"/>
      <c r="AC27" s="1"/>
      <c r="AD27" s="1"/>
      <c r="AE27" s="1"/>
      <c r="AF27" s="1"/>
      <c r="AG27" s="1"/>
      <c r="AH27" s="1"/>
    </row>
    <row r="28" spans="2:34" ht="15" x14ac:dyDescent="0.25">
      <c r="Q28" s="1"/>
      <c r="R28" s="1"/>
      <c r="S28" s="1"/>
      <c r="T28" s="1"/>
      <c r="U28" s="1"/>
      <c r="V28" s="1"/>
      <c r="W28" s="1"/>
      <c r="X28" s="1"/>
      <c r="Y28" s="1"/>
      <c r="Z28" s="1"/>
      <c r="AA28" s="1"/>
      <c r="AB28" s="1"/>
      <c r="AC28" s="1"/>
      <c r="AD28" s="1"/>
      <c r="AE28" s="1"/>
      <c r="AF28" s="1"/>
      <c r="AG28" s="1"/>
      <c r="AH28" s="1"/>
    </row>
    <row r="29" spans="2:34" ht="15" x14ac:dyDescent="0.25">
      <c r="Q29" s="1"/>
      <c r="R29" s="1"/>
      <c r="S29" s="1"/>
      <c r="T29" s="1"/>
      <c r="U29" s="1"/>
      <c r="V29" s="1"/>
      <c r="W29" s="1"/>
      <c r="X29" s="1"/>
      <c r="Y29" s="1"/>
      <c r="Z29" s="1"/>
      <c r="AA29" s="1"/>
      <c r="AB29" s="1"/>
      <c r="AC29" s="1"/>
      <c r="AD29" s="1"/>
      <c r="AE29" s="1"/>
      <c r="AF29" s="1"/>
      <c r="AG29" s="1"/>
      <c r="AH29" s="1"/>
    </row>
    <row r="30" spans="2:34" ht="15" x14ac:dyDescent="0.25">
      <c r="Q30" s="1"/>
      <c r="R30" s="1"/>
      <c r="S30" s="1"/>
      <c r="T30" s="1"/>
      <c r="U30" s="1"/>
      <c r="V30" s="1"/>
      <c r="W30" s="1"/>
      <c r="X30" s="1"/>
      <c r="Y30" s="1"/>
      <c r="Z30" s="6"/>
      <c r="AA30" s="1"/>
      <c r="AB30" s="1"/>
      <c r="AC30" s="1"/>
      <c r="AD30" s="6"/>
      <c r="AE30" s="1"/>
      <c r="AF30" s="1"/>
      <c r="AG30" s="1"/>
      <c r="AH30" s="1"/>
    </row>
    <row r="31" spans="2:34" ht="12.75" customHeight="1" x14ac:dyDescent="0.25">
      <c r="Q31" s="1"/>
      <c r="R31" s="1"/>
      <c r="S31" s="1"/>
      <c r="T31" s="1"/>
      <c r="U31" s="1"/>
      <c r="V31" s="1"/>
      <c r="W31" s="1"/>
      <c r="X31" s="1"/>
      <c r="Y31" s="1"/>
      <c r="Z31" s="127"/>
      <c r="AA31" s="127"/>
      <c r="AB31" s="127"/>
      <c r="AC31" s="127"/>
      <c r="AD31" s="127"/>
      <c r="AE31" s="127"/>
      <c r="AF31" s="127"/>
      <c r="AG31" s="1"/>
      <c r="AH31" s="1"/>
    </row>
    <row r="32" spans="2:34" x14ac:dyDescent="0.2">
      <c r="B32" s="24" t="s">
        <v>40</v>
      </c>
    </row>
    <row r="42" spans="2:38" ht="20.25" x14ac:dyDescent="0.3">
      <c r="B42" s="25" t="s">
        <v>9</v>
      </c>
      <c r="C42" s="26"/>
      <c r="D42" s="26"/>
      <c r="E42" s="26"/>
      <c r="F42" s="26"/>
      <c r="G42" s="26"/>
      <c r="H42" s="26"/>
      <c r="I42" s="26"/>
      <c r="J42" s="26"/>
      <c r="K42" s="26"/>
      <c r="L42" s="26"/>
      <c r="M42" s="26"/>
      <c r="N42" s="26"/>
      <c r="O42" s="26"/>
    </row>
    <row r="43" spans="2:38" ht="12.75" customHeight="1" x14ac:dyDescent="0.3">
      <c r="B43" s="27"/>
      <c r="C43" s="28"/>
      <c r="D43" s="28"/>
      <c r="E43" s="28"/>
      <c r="F43" s="28"/>
      <c r="G43" s="28"/>
      <c r="H43" s="28"/>
      <c r="I43" s="28"/>
      <c r="J43" s="28"/>
      <c r="K43" s="28"/>
      <c r="L43" s="28"/>
      <c r="M43" s="28"/>
      <c r="N43" s="28"/>
      <c r="O43" s="28"/>
    </row>
    <row r="44" spans="2:38" ht="20.100000000000001" customHeight="1" x14ac:dyDescent="0.25">
      <c r="B44" s="129" t="s">
        <v>23</v>
      </c>
      <c r="C44" s="129"/>
      <c r="D44" s="129"/>
      <c r="E44" s="129"/>
      <c r="F44" s="28"/>
      <c r="G44" s="76">
        <v>0</v>
      </c>
      <c r="H44" s="8"/>
      <c r="I44" s="106" t="s">
        <v>45</v>
      </c>
      <c r="J44" s="106"/>
      <c r="K44" s="106"/>
      <c r="L44" s="106"/>
      <c r="M44" s="106"/>
      <c r="N44" s="106"/>
      <c r="O44" s="106"/>
    </row>
    <row r="45" spans="2:38" ht="20.100000000000001" customHeight="1" x14ac:dyDescent="0.2">
      <c r="B45" s="129" t="s">
        <v>24</v>
      </c>
      <c r="C45" s="129"/>
      <c r="D45" s="129"/>
      <c r="E45" s="129"/>
      <c r="F45" s="56"/>
      <c r="G45" s="76">
        <v>20</v>
      </c>
      <c r="H45" s="78"/>
      <c r="I45" s="120" t="s">
        <v>47</v>
      </c>
      <c r="J45" s="120"/>
      <c r="K45" s="120"/>
      <c r="L45" s="120"/>
      <c r="M45" s="120"/>
      <c r="N45" s="120"/>
      <c r="O45" s="120"/>
    </row>
    <row r="46" spans="2:38" ht="20.100000000000001" customHeight="1" x14ac:dyDescent="0.2">
      <c r="B46" s="133" t="s">
        <v>21</v>
      </c>
      <c r="C46" s="134"/>
      <c r="D46" s="29"/>
      <c r="E46" s="5">
        <v>25</v>
      </c>
      <c r="F46" s="30"/>
      <c r="G46" s="132" t="s">
        <v>46</v>
      </c>
      <c r="H46" s="132"/>
      <c r="I46" s="132"/>
      <c r="J46" s="132"/>
      <c r="K46" s="132"/>
      <c r="L46" s="132"/>
      <c r="M46" s="132"/>
      <c r="N46" s="132"/>
      <c r="O46" s="132"/>
      <c r="AH46" s="79"/>
      <c r="AI46" s="79"/>
      <c r="AJ46" s="79"/>
      <c r="AK46" s="79"/>
      <c r="AL46" s="79"/>
    </row>
    <row r="47" spans="2:38" ht="20.100000000000001" customHeight="1" x14ac:dyDescent="0.2">
      <c r="B47" s="32"/>
      <c r="C47" s="32" t="s">
        <v>20</v>
      </c>
      <c r="D47" s="32"/>
      <c r="E47" s="5">
        <v>60</v>
      </c>
      <c r="F47" s="30"/>
      <c r="G47" s="30"/>
      <c r="H47" s="30"/>
      <c r="I47" s="30"/>
      <c r="J47" s="31"/>
      <c r="K47" s="31"/>
      <c r="L47" s="31"/>
      <c r="M47" s="31"/>
      <c r="N47" s="31"/>
      <c r="O47" s="31"/>
      <c r="AH47" s="79"/>
      <c r="AI47" s="79"/>
      <c r="AJ47" s="79"/>
      <c r="AK47" s="79"/>
      <c r="AL47" s="79"/>
    </row>
    <row r="48" spans="2:38" ht="46.5" customHeight="1" x14ac:dyDescent="0.2">
      <c r="B48" s="33"/>
      <c r="C48" s="34" t="s">
        <v>19</v>
      </c>
      <c r="D48" s="35"/>
      <c r="E48" s="36" t="s">
        <v>10</v>
      </c>
      <c r="F48" s="37"/>
      <c r="G48" s="38" t="s">
        <v>30</v>
      </c>
      <c r="H48" s="39"/>
      <c r="I48" s="38" t="s">
        <v>22</v>
      </c>
      <c r="J48" s="31" t="s">
        <v>0</v>
      </c>
      <c r="K48" s="31"/>
      <c r="L48" s="31"/>
      <c r="M48" s="31"/>
      <c r="N48" s="31"/>
      <c r="O48" s="31"/>
      <c r="AH48" s="79"/>
      <c r="AI48" s="79"/>
      <c r="AJ48" s="79"/>
      <c r="AK48" s="79"/>
      <c r="AL48" s="79"/>
    </row>
    <row r="49" spans="1:38" ht="20.100000000000001" customHeight="1" x14ac:dyDescent="0.25">
      <c r="B49" s="32" t="s">
        <v>11</v>
      </c>
      <c r="C49" s="7">
        <v>10000</v>
      </c>
      <c r="D49" s="8"/>
      <c r="E49" s="77">
        <v>50</v>
      </c>
      <c r="G49" s="40">
        <f>1000000*1000*C49/($E$46*$E$46*1000*1000*2*3.1415*$E$47)</f>
        <v>42.442569897607299</v>
      </c>
      <c r="H49" s="40"/>
      <c r="I49" s="40">
        <f>C49/(1.73*$E$46)</f>
        <v>231.21387283236993</v>
      </c>
      <c r="J49" s="31"/>
      <c r="K49" s="31"/>
      <c r="L49" s="31"/>
      <c r="M49" s="31"/>
      <c r="N49" s="31"/>
      <c r="O49" s="31"/>
      <c r="AH49" s="79"/>
      <c r="AI49" s="79"/>
      <c r="AJ49" s="79">
        <f>IF(C49=0,999999,(IF(E49=0,9999999,E49)))</f>
        <v>50</v>
      </c>
      <c r="AK49" s="79">
        <f>1/AJ49</f>
        <v>0.02</v>
      </c>
      <c r="AL49" s="79"/>
    </row>
    <row r="50" spans="1:38" ht="20.100000000000001" customHeight="1" x14ac:dyDescent="0.25">
      <c r="B50" s="32" t="s">
        <v>12</v>
      </c>
      <c r="C50" s="5">
        <v>10000</v>
      </c>
      <c r="D50" s="8"/>
      <c r="E50" s="77">
        <v>50</v>
      </c>
      <c r="G50" s="40">
        <f t="shared" ref="G50:G56" si="0">1000000*1000*C50/($E$46*$E$46*1000*1000*2*3.1415*$E$47)</f>
        <v>42.442569897607299</v>
      </c>
      <c r="H50" s="40"/>
      <c r="I50" s="40">
        <f t="shared" ref="I50:I56" si="1">C50/(1.73*$E$46)</f>
        <v>231.21387283236993</v>
      </c>
      <c r="J50" s="30"/>
      <c r="K50" s="30"/>
      <c r="L50" s="30"/>
      <c r="M50" s="30"/>
      <c r="N50" s="30"/>
      <c r="O50" s="30"/>
      <c r="AH50" s="79"/>
      <c r="AI50" s="79"/>
      <c r="AJ50" s="79">
        <f>IF(C50=0,99999999999,(IF(E50=0,999999999999,E50)))</f>
        <v>50</v>
      </c>
      <c r="AK50" s="79">
        <f t="shared" ref="AK50:AK56" si="2">1/AJ50</f>
        <v>0.02</v>
      </c>
      <c r="AL50" s="79"/>
    </row>
    <row r="51" spans="1:38" ht="20.100000000000001" customHeight="1" x14ac:dyDescent="0.25">
      <c r="B51" s="32" t="s">
        <v>13</v>
      </c>
      <c r="C51" s="5">
        <v>10000</v>
      </c>
      <c r="D51" s="8"/>
      <c r="E51" s="77">
        <v>50</v>
      </c>
      <c r="G51" s="40">
        <f t="shared" si="0"/>
        <v>42.442569897607299</v>
      </c>
      <c r="H51" s="40"/>
      <c r="I51" s="40">
        <f t="shared" si="1"/>
        <v>231.21387283236993</v>
      </c>
      <c r="J51" s="37"/>
      <c r="K51" s="37"/>
      <c r="L51" s="37"/>
      <c r="M51" s="37"/>
      <c r="N51" s="37"/>
      <c r="O51" s="37"/>
      <c r="AH51" s="79"/>
      <c r="AI51" s="79"/>
      <c r="AJ51" s="79">
        <f t="shared" ref="AJ51:AJ56" si="3">IF(C51=0,99999999999,(IF(E51=0,999999999999,E51)))</f>
        <v>50</v>
      </c>
      <c r="AK51" s="79">
        <f t="shared" si="2"/>
        <v>0.02</v>
      </c>
      <c r="AL51" s="79"/>
    </row>
    <row r="52" spans="1:38" ht="20.100000000000001" customHeight="1" x14ac:dyDescent="0.25">
      <c r="B52" s="32" t="s">
        <v>14</v>
      </c>
      <c r="C52" s="5">
        <v>0</v>
      </c>
      <c r="D52" s="8"/>
      <c r="E52" s="77">
        <v>0</v>
      </c>
      <c r="G52" s="40">
        <f t="shared" si="0"/>
        <v>0</v>
      </c>
      <c r="H52" s="40"/>
      <c r="I52" s="40">
        <f t="shared" si="1"/>
        <v>0</v>
      </c>
      <c r="J52" s="30"/>
      <c r="K52" s="30"/>
      <c r="L52" s="30"/>
      <c r="M52" s="30"/>
      <c r="N52" s="30"/>
      <c r="O52" s="30"/>
      <c r="AH52" s="79"/>
      <c r="AI52" s="79"/>
      <c r="AJ52" s="79">
        <f t="shared" si="3"/>
        <v>99999999999</v>
      </c>
      <c r="AK52" s="79">
        <f t="shared" si="2"/>
        <v>1.0000000000099999E-11</v>
      </c>
      <c r="AL52" s="79"/>
    </row>
    <row r="53" spans="1:38" ht="20.100000000000001" customHeight="1" x14ac:dyDescent="0.25">
      <c r="B53" s="32" t="s">
        <v>15</v>
      </c>
      <c r="C53" s="5">
        <v>0</v>
      </c>
      <c r="D53" s="8"/>
      <c r="E53" s="77">
        <v>0</v>
      </c>
      <c r="G53" s="40">
        <f t="shared" si="0"/>
        <v>0</v>
      </c>
      <c r="H53" s="40"/>
      <c r="I53" s="40">
        <f t="shared" si="1"/>
        <v>0</v>
      </c>
      <c r="J53" s="30"/>
      <c r="K53" s="30"/>
      <c r="L53" s="30"/>
      <c r="M53" s="30"/>
      <c r="N53" s="30"/>
      <c r="O53" s="30"/>
      <c r="AH53" s="79"/>
      <c r="AI53" s="79"/>
      <c r="AJ53" s="79">
        <f t="shared" si="3"/>
        <v>99999999999</v>
      </c>
      <c r="AK53" s="79">
        <f t="shared" si="2"/>
        <v>1.0000000000099999E-11</v>
      </c>
      <c r="AL53" s="79"/>
    </row>
    <row r="54" spans="1:38" ht="20.100000000000001" customHeight="1" x14ac:dyDescent="0.25">
      <c r="B54" s="32" t="s">
        <v>16</v>
      </c>
      <c r="C54" s="5">
        <v>0</v>
      </c>
      <c r="D54" s="8"/>
      <c r="E54" s="77">
        <v>0</v>
      </c>
      <c r="G54" s="40">
        <f t="shared" si="0"/>
        <v>0</v>
      </c>
      <c r="H54" s="40"/>
      <c r="I54" s="40">
        <f t="shared" si="1"/>
        <v>0</v>
      </c>
      <c r="J54" s="30"/>
      <c r="K54" s="30"/>
      <c r="L54" s="30"/>
      <c r="M54" s="30"/>
      <c r="N54" s="30"/>
      <c r="O54" s="30"/>
      <c r="AH54" s="79"/>
      <c r="AI54" s="79"/>
      <c r="AJ54" s="79">
        <f t="shared" si="3"/>
        <v>99999999999</v>
      </c>
      <c r="AK54" s="79">
        <f t="shared" si="2"/>
        <v>1.0000000000099999E-11</v>
      </c>
      <c r="AL54" s="79"/>
    </row>
    <row r="55" spans="1:38" ht="20.100000000000001" customHeight="1" x14ac:dyDescent="0.25">
      <c r="A55" s="4"/>
      <c r="B55" s="32" t="s">
        <v>17</v>
      </c>
      <c r="C55" s="5">
        <v>0</v>
      </c>
      <c r="D55" s="8"/>
      <c r="E55" s="77">
        <v>0</v>
      </c>
      <c r="G55" s="40">
        <f t="shared" si="0"/>
        <v>0</v>
      </c>
      <c r="H55" s="40"/>
      <c r="I55" s="40">
        <f t="shared" si="1"/>
        <v>0</v>
      </c>
      <c r="J55" s="41"/>
      <c r="K55" s="41"/>
      <c r="L55" s="41"/>
      <c r="M55" s="41"/>
      <c r="N55" s="41"/>
      <c r="O55" s="41"/>
      <c r="AH55" s="79"/>
      <c r="AI55" s="79"/>
      <c r="AJ55" s="79">
        <f t="shared" si="3"/>
        <v>99999999999</v>
      </c>
      <c r="AK55" s="79">
        <f t="shared" si="2"/>
        <v>1.0000000000099999E-11</v>
      </c>
      <c r="AL55" s="79"/>
    </row>
    <row r="56" spans="1:38" ht="20.100000000000001" customHeight="1" x14ac:dyDescent="0.25">
      <c r="B56" s="32" t="s">
        <v>18</v>
      </c>
      <c r="C56" s="5">
        <v>0</v>
      </c>
      <c r="D56" s="8"/>
      <c r="E56" s="77">
        <v>0</v>
      </c>
      <c r="G56" s="40">
        <f t="shared" si="0"/>
        <v>0</v>
      </c>
      <c r="H56" s="40"/>
      <c r="I56" s="40">
        <f t="shared" si="1"/>
        <v>0</v>
      </c>
      <c r="AH56" s="79"/>
      <c r="AI56" s="79"/>
      <c r="AJ56" s="79">
        <f t="shared" si="3"/>
        <v>99999999999</v>
      </c>
      <c r="AK56" s="79">
        <f t="shared" si="2"/>
        <v>1.0000000000099999E-11</v>
      </c>
      <c r="AL56" s="79"/>
    </row>
    <row r="57" spans="1:38" ht="20.100000000000001" customHeight="1" x14ac:dyDescent="0.25">
      <c r="B57" s="32"/>
      <c r="C57" s="8"/>
      <c r="D57" s="8"/>
      <c r="E57" s="8"/>
      <c r="G57" s="40"/>
      <c r="H57" s="40"/>
      <c r="I57" s="40"/>
      <c r="AH57" s="79"/>
      <c r="AI57" s="79"/>
      <c r="AJ57" s="79"/>
      <c r="AK57" s="79"/>
      <c r="AL57" s="79"/>
    </row>
    <row r="58" spans="1:38" ht="20.100000000000001" customHeight="1" x14ac:dyDescent="0.35">
      <c r="B58" s="42" t="s">
        <v>25</v>
      </c>
      <c r="C58" s="43">
        <f>IF(AK59&gt;1000,0,AK59)</f>
        <v>16.666666652777778</v>
      </c>
      <c r="D58" s="43"/>
      <c r="E58" s="44" t="s">
        <v>31</v>
      </c>
      <c r="F58" s="8"/>
      <c r="G58" s="45">
        <f>SUM(G49:G56)</f>
        <v>127.3277096928219</v>
      </c>
      <c r="H58" s="137" t="s">
        <v>0</v>
      </c>
      <c r="I58" s="138"/>
      <c r="J58" s="8"/>
      <c r="K58" s="85"/>
      <c r="AH58" s="79"/>
      <c r="AI58" s="79"/>
      <c r="AJ58" s="79" t="s">
        <v>0</v>
      </c>
      <c r="AK58" s="79">
        <f>SUM(AK49:AK56)</f>
        <v>6.0000000050000002E-2</v>
      </c>
      <c r="AL58" s="79"/>
    </row>
    <row r="59" spans="1:38" s="1" customFormat="1" ht="15" x14ac:dyDescent="0.25">
      <c r="B59" s="84" t="s">
        <v>48</v>
      </c>
      <c r="C59" s="46">
        <f>SUM(C58+G45+G44)</f>
        <v>36.666666652777778</v>
      </c>
      <c r="D59" s="46"/>
      <c r="E59" s="8"/>
      <c r="F59" s="8"/>
      <c r="G59" s="8"/>
      <c r="H59" s="8"/>
      <c r="I59" s="8"/>
      <c r="J59" s="8"/>
      <c r="K59" s="85"/>
      <c r="L59" s="8"/>
      <c r="M59" s="8"/>
      <c r="N59" s="8"/>
      <c r="O59" s="8"/>
      <c r="P59" s="8"/>
      <c r="AH59" s="80"/>
      <c r="AI59" s="80"/>
      <c r="AJ59" s="80"/>
      <c r="AK59" s="80">
        <f>1/AK58</f>
        <v>16.666666652777778</v>
      </c>
      <c r="AL59" s="80"/>
    </row>
    <row r="60" spans="1:38" s="1" customFormat="1" ht="15" x14ac:dyDescent="0.25">
      <c r="B60" s="141" t="s">
        <v>0</v>
      </c>
      <c r="C60" s="142"/>
      <c r="D60" s="142"/>
      <c r="E60" s="142"/>
      <c r="F60" s="142"/>
      <c r="G60" s="142"/>
      <c r="H60" s="142"/>
      <c r="I60" s="142"/>
      <c r="J60" s="142"/>
      <c r="K60" s="142"/>
      <c r="L60" s="142"/>
      <c r="M60" s="142"/>
      <c r="N60" s="142"/>
      <c r="O60" s="142"/>
      <c r="P60" s="8"/>
      <c r="AH60" s="80"/>
      <c r="AI60" s="80"/>
      <c r="AJ60" s="80"/>
      <c r="AK60" s="80"/>
      <c r="AL60" s="80"/>
    </row>
    <row r="61" spans="1:38" s="1" customFormat="1" ht="15" x14ac:dyDescent="0.25">
      <c r="B61" s="130" t="s">
        <v>26</v>
      </c>
      <c r="C61" s="130"/>
      <c r="D61" s="42"/>
      <c r="E61" s="47">
        <f>SQRT(C59/G58)</f>
        <v>0.53662913937304368</v>
      </c>
      <c r="F61" s="131" t="s">
        <v>27</v>
      </c>
      <c r="G61" s="131"/>
      <c r="H61" s="48"/>
      <c r="I61" s="8"/>
      <c r="J61" s="8"/>
      <c r="K61" s="85"/>
      <c r="L61" s="8"/>
      <c r="M61" s="8"/>
      <c r="N61" s="8"/>
      <c r="O61" s="8"/>
      <c r="P61" s="8"/>
      <c r="AH61" s="80"/>
      <c r="AI61" s="80"/>
      <c r="AJ61" s="80"/>
      <c r="AK61" s="80"/>
      <c r="AL61" s="80"/>
    </row>
    <row r="62" spans="1:38" s="1" customFormat="1" ht="15" x14ac:dyDescent="0.25">
      <c r="B62" s="130" t="s">
        <v>28</v>
      </c>
      <c r="C62" s="135"/>
      <c r="D62" s="49"/>
      <c r="E62" s="46">
        <f>((E46/1.73)*1.414)/E61</f>
        <v>38.077555824556335</v>
      </c>
      <c r="F62" s="131" t="s">
        <v>29</v>
      </c>
      <c r="G62" s="136"/>
      <c r="H62" s="50"/>
      <c r="I62" s="8"/>
      <c r="J62" s="8"/>
      <c r="K62" s="85"/>
      <c r="L62" s="8"/>
      <c r="M62" s="8"/>
      <c r="N62" s="8"/>
      <c r="O62" s="8"/>
      <c r="P62" s="8"/>
    </row>
    <row r="63" spans="1:38" s="1" customFormat="1" ht="15" x14ac:dyDescent="0.25">
      <c r="B63" s="130" t="s">
        <v>39</v>
      </c>
      <c r="C63" s="135"/>
      <c r="D63" s="8"/>
      <c r="E63" s="51">
        <f>SQRT(1/(0.000001*G58*C59*0.000001))/(2*3.1415)</f>
        <v>2329.3554305686866</v>
      </c>
      <c r="F63" s="52" t="s">
        <v>32</v>
      </c>
      <c r="G63" s="8"/>
      <c r="H63" s="8"/>
      <c r="I63" s="8"/>
      <c r="J63" s="8"/>
      <c r="K63" s="85"/>
      <c r="L63" s="8"/>
      <c r="M63" s="8"/>
      <c r="N63" s="8"/>
      <c r="O63" s="8"/>
      <c r="P63" s="8"/>
    </row>
    <row r="64" spans="1:38" s="1" customFormat="1" ht="15" x14ac:dyDescent="0.25">
      <c r="B64" s="139" t="s">
        <v>42</v>
      </c>
      <c r="C64" s="135"/>
      <c r="D64" s="53"/>
      <c r="E64" s="46">
        <f>E63*E62/1000</f>
        <v>88.696161442712622</v>
      </c>
      <c r="F64" s="140" t="s">
        <v>41</v>
      </c>
      <c r="G64" s="136"/>
      <c r="H64" s="53"/>
      <c r="I64" s="53"/>
      <c r="J64" s="53"/>
      <c r="K64" s="53"/>
      <c r="L64" s="53"/>
      <c r="M64" s="53"/>
      <c r="N64" s="53"/>
      <c r="O64" s="53"/>
      <c r="P64" s="8"/>
    </row>
    <row r="65" spans="2:16" s="1" customFormat="1" ht="20.100000000000001" customHeight="1" x14ac:dyDescent="0.35">
      <c r="B65" s="130" t="s">
        <v>33</v>
      </c>
      <c r="C65" s="135"/>
      <c r="D65" s="8"/>
      <c r="E65" s="51">
        <f>SQRT(1/(0.000001*G58*C59*0.000001))</f>
        <v>14635.34017026306</v>
      </c>
      <c r="F65" s="54" t="s">
        <v>34</v>
      </c>
      <c r="G65" s="53"/>
      <c r="H65" s="53"/>
      <c r="I65" s="53"/>
      <c r="J65" s="53"/>
      <c r="K65" s="53"/>
      <c r="L65" s="53"/>
      <c r="M65" s="53"/>
      <c r="N65" s="53"/>
      <c r="O65" s="53"/>
      <c r="P65" s="8"/>
    </row>
    <row r="66" spans="2:16" s="1" customFormat="1" ht="14.25" customHeight="1" x14ac:dyDescent="0.25">
      <c r="B66" s="123"/>
      <c r="C66" s="123"/>
      <c r="D66" s="8"/>
      <c r="E66" s="8"/>
      <c r="F66" s="8"/>
      <c r="G66" s="123"/>
      <c r="H66" s="123"/>
      <c r="I66" s="123"/>
      <c r="J66" s="123"/>
      <c r="K66" s="123"/>
      <c r="L66" s="123"/>
      <c r="M66" s="123"/>
      <c r="N66" s="123"/>
      <c r="O66" s="123"/>
      <c r="P66" s="8"/>
    </row>
    <row r="67" spans="2:16" ht="26.25" x14ac:dyDescent="0.4">
      <c r="B67" s="125" t="s">
        <v>57</v>
      </c>
      <c r="C67" s="125"/>
      <c r="D67" s="125"/>
      <c r="E67" s="125"/>
      <c r="F67" s="125"/>
      <c r="G67" s="125"/>
      <c r="H67" s="125"/>
      <c r="I67" s="125"/>
      <c r="J67" s="125"/>
      <c r="K67" s="125"/>
      <c r="L67" s="125"/>
      <c r="M67" s="125"/>
      <c r="N67" s="125"/>
      <c r="O67" s="125"/>
    </row>
    <row r="68" spans="2:16" s="1" customFormat="1" ht="15" x14ac:dyDescent="0.25">
      <c r="B68" s="123"/>
      <c r="C68" s="123"/>
      <c r="D68" s="8"/>
      <c r="E68" s="8"/>
      <c r="F68" s="8"/>
      <c r="G68" s="123"/>
      <c r="H68" s="123"/>
      <c r="I68" s="123"/>
      <c r="J68" s="123"/>
      <c r="K68" s="123"/>
      <c r="L68" s="123"/>
      <c r="M68" s="123"/>
      <c r="N68" s="123"/>
      <c r="O68" s="123"/>
      <c r="P68" s="8"/>
    </row>
    <row r="69" spans="2:16" s="1" customFormat="1" ht="15" x14ac:dyDescent="0.25">
      <c r="B69" s="114" t="s">
        <v>51</v>
      </c>
      <c r="C69" s="114"/>
      <c r="D69" s="114"/>
      <c r="E69" s="114"/>
      <c r="F69" s="114"/>
      <c r="G69" s="114"/>
      <c r="H69" s="114"/>
      <c r="I69" s="114"/>
      <c r="J69" s="114"/>
      <c r="K69" s="98"/>
      <c r="L69" s="53"/>
      <c r="M69" s="53"/>
      <c r="N69" s="53"/>
      <c r="O69" s="53"/>
      <c r="P69" s="8"/>
    </row>
    <row r="70" spans="2:16" s="1" customFormat="1" ht="30" x14ac:dyDescent="0.25">
      <c r="B70" s="8"/>
      <c r="C70" s="8"/>
      <c r="D70" s="8"/>
      <c r="E70" s="97" t="s">
        <v>53</v>
      </c>
      <c r="F70" s="8"/>
      <c r="G70" s="97" t="s">
        <v>52</v>
      </c>
      <c r="H70" s="91"/>
      <c r="I70" s="124" t="s">
        <v>55</v>
      </c>
      <c r="J70" s="124"/>
      <c r="K70" s="99"/>
      <c r="L70" s="53"/>
      <c r="M70" s="53"/>
      <c r="N70" s="53"/>
      <c r="O70" s="53"/>
      <c r="P70" s="8"/>
    </row>
    <row r="71" spans="2:16" s="86" customFormat="1" ht="15" x14ac:dyDescent="0.25">
      <c r="B71" s="85"/>
      <c r="C71" s="85"/>
      <c r="D71" s="85"/>
      <c r="E71" s="96"/>
      <c r="F71" s="85"/>
      <c r="G71" s="96"/>
      <c r="H71" s="91"/>
      <c r="I71" s="92"/>
      <c r="J71" s="92"/>
      <c r="K71" s="92"/>
      <c r="L71" s="53"/>
      <c r="M71" s="53"/>
      <c r="N71" s="53"/>
      <c r="O71" s="53"/>
      <c r="P71" s="85"/>
    </row>
    <row r="72" spans="2:16" s="1" customFormat="1" ht="15" x14ac:dyDescent="0.25">
      <c r="D72" s="90"/>
      <c r="E72" s="102">
        <v>25</v>
      </c>
      <c r="F72" s="8"/>
      <c r="G72" s="89">
        <f>2.6*E72</f>
        <v>65</v>
      </c>
      <c r="H72" s="53"/>
      <c r="I72" s="118" t="str">
        <f>IF(G72&gt;$E$62,"Pass","Fail")</f>
        <v>Pass</v>
      </c>
      <c r="J72" s="118"/>
      <c r="K72" s="92"/>
      <c r="L72" s="8"/>
      <c r="M72" s="8"/>
      <c r="N72" s="8"/>
      <c r="O72" s="8"/>
      <c r="P72" s="8"/>
    </row>
    <row r="73" spans="2:16" s="1" customFormat="1" ht="15" x14ac:dyDescent="0.25">
      <c r="B73" s="121" t="s">
        <v>50</v>
      </c>
      <c r="C73" s="122"/>
      <c r="D73" s="90"/>
      <c r="E73" s="102">
        <v>31.5</v>
      </c>
      <c r="F73" s="8"/>
      <c r="G73" s="89">
        <f t="shared" ref="G73:G76" si="4">2.6*E73</f>
        <v>81.900000000000006</v>
      </c>
      <c r="H73" s="53"/>
      <c r="I73" s="118" t="str">
        <f t="shared" ref="I73:I76" si="5">IF(G73&gt;$E$62,"Pass","Fail")</f>
        <v>Pass</v>
      </c>
      <c r="J73" s="118"/>
      <c r="K73" s="92"/>
      <c r="L73" s="8"/>
      <c r="M73" s="8"/>
      <c r="N73" s="8"/>
      <c r="O73" s="8"/>
      <c r="P73" s="8"/>
    </row>
    <row r="74" spans="2:16" s="1" customFormat="1" ht="15" x14ac:dyDescent="0.25">
      <c r="B74" s="121"/>
      <c r="C74" s="122"/>
      <c r="D74" s="90"/>
      <c r="E74" s="102">
        <v>40</v>
      </c>
      <c r="F74" s="8"/>
      <c r="G74" s="89">
        <f t="shared" si="4"/>
        <v>104</v>
      </c>
      <c r="H74" s="53"/>
      <c r="I74" s="118" t="str">
        <f t="shared" si="5"/>
        <v>Pass</v>
      </c>
      <c r="J74" s="118"/>
      <c r="K74" s="92"/>
      <c r="L74" s="8"/>
      <c r="M74" s="8"/>
      <c r="N74" s="8"/>
      <c r="O74" s="8"/>
      <c r="P74" s="8"/>
    </row>
    <row r="75" spans="2:16" s="88" customFormat="1" ht="15" x14ac:dyDescent="0.25">
      <c r="B75" s="94"/>
      <c r="C75" s="103"/>
      <c r="D75" s="90"/>
      <c r="E75" s="102">
        <v>50</v>
      </c>
      <c r="F75" s="87"/>
      <c r="G75" s="95">
        <f t="shared" ref="G75" si="6">2.6*E75</f>
        <v>130</v>
      </c>
      <c r="H75" s="53"/>
      <c r="I75" s="118" t="str">
        <f t="shared" ref="I75" si="7">IF(G75&gt;$E$62,"Pass","Fail")</f>
        <v>Pass</v>
      </c>
      <c r="J75" s="118"/>
      <c r="K75" s="93"/>
      <c r="L75" s="87"/>
      <c r="M75" s="87"/>
      <c r="N75" s="87"/>
      <c r="O75" s="87"/>
      <c r="P75" s="87"/>
    </row>
    <row r="76" spans="2:16" s="1" customFormat="1" ht="15" x14ac:dyDescent="0.25">
      <c r="B76" s="123"/>
      <c r="C76" s="123"/>
      <c r="D76" s="90"/>
      <c r="E76" s="102">
        <v>63</v>
      </c>
      <c r="F76" s="8"/>
      <c r="G76" s="89">
        <f t="shared" si="4"/>
        <v>163.80000000000001</v>
      </c>
      <c r="H76" s="53"/>
      <c r="I76" s="118" t="str">
        <f t="shared" si="5"/>
        <v>Pass</v>
      </c>
      <c r="J76" s="118"/>
      <c r="K76" s="92"/>
      <c r="L76" s="8"/>
      <c r="M76" s="8"/>
      <c r="N76" s="8"/>
      <c r="O76" s="8"/>
      <c r="P76" s="8"/>
    </row>
    <row r="77" spans="2:16" s="1" customFormat="1" ht="15" x14ac:dyDescent="0.25">
      <c r="B77" s="123"/>
      <c r="C77" s="123"/>
      <c r="D77" s="8"/>
      <c r="E77" s="8"/>
      <c r="F77" s="8"/>
      <c r="G77" s="8"/>
      <c r="H77" s="8"/>
      <c r="I77" s="8"/>
      <c r="J77" s="8"/>
      <c r="K77" s="85"/>
      <c r="L77" s="8"/>
      <c r="M77" s="8"/>
      <c r="N77" s="8"/>
      <c r="O77" s="8"/>
      <c r="P77" s="8"/>
    </row>
    <row r="78" spans="2:16" s="1" customFormat="1" ht="15" x14ac:dyDescent="0.25">
      <c r="B78" s="8"/>
      <c r="C78" s="8"/>
      <c r="D78" s="8"/>
      <c r="E78" s="8"/>
      <c r="F78" s="8"/>
      <c r="G78" s="8"/>
      <c r="H78" s="8"/>
      <c r="I78" s="8"/>
      <c r="J78" s="8"/>
      <c r="K78" s="85"/>
      <c r="L78" s="8"/>
      <c r="M78" s="8"/>
      <c r="N78" s="8"/>
      <c r="O78" s="8"/>
      <c r="P78" s="8"/>
    </row>
    <row r="79" spans="2:16" s="86" customFormat="1" ht="15" x14ac:dyDescent="0.25">
      <c r="B79" s="114" t="s">
        <v>54</v>
      </c>
      <c r="C79" s="114"/>
      <c r="D79" s="114"/>
      <c r="E79" s="114"/>
      <c r="F79" s="114"/>
      <c r="G79" s="114"/>
      <c r="H79" s="114"/>
      <c r="I79" s="114"/>
      <c r="J79" s="114"/>
      <c r="K79" s="98"/>
      <c r="L79" s="91" t="s">
        <v>0</v>
      </c>
      <c r="M79" s="53"/>
      <c r="N79" s="53"/>
      <c r="O79" s="53"/>
      <c r="P79" s="85"/>
    </row>
    <row r="80" spans="2:16" s="86" customFormat="1" ht="36.75" x14ac:dyDescent="0.25">
      <c r="B80" s="85"/>
      <c r="C80" s="85"/>
      <c r="D80" s="85"/>
      <c r="E80" s="97" t="s">
        <v>53</v>
      </c>
      <c r="F80" s="85"/>
      <c r="G80" s="101" t="s">
        <v>56</v>
      </c>
      <c r="H80" s="91"/>
      <c r="I80" s="115" t="s">
        <v>59</v>
      </c>
      <c r="J80" s="116"/>
      <c r="K80" s="100"/>
      <c r="N80" s="53"/>
      <c r="O80" s="53"/>
      <c r="P80" s="85"/>
    </row>
    <row r="81" spans="2:16" s="86" customFormat="1" ht="15" x14ac:dyDescent="0.25">
      <c r="B81" s="85"/>
      <c r="C81" s="85"/>
      <c r="D81" s="85"/>
      <c r="E81" s="96"/>
      <c r="F81" s="85"/>
      <c r="G81" s="96"/>
      <c r="H81" s="91"/>
      <c r="I81" s="117"/>
      <c r="J81" s="117"/>
      <c r="K81" s="100"/>
      <c r="L81" s="118" t="s">
        <v>0</v>
      </c>
      <c r="M81" s="119"/>
      <c r="N81" s="53"/>
      <c r="O81" s="53"/>
      <c r="P81" s="85"/>
    </row>
    <row r="82" spans="2:16" s="86" customFormat="1" ht="15" x14ac:dyDescent="0.25">
      <c r="D82" s="90"/>
      <c r="E82" s="102">
        <v>25</v>
      </c>
      <c r="F82" s="85"/>
      <c r="G82" s="46" t="str">
        <f>IF($E$62&gt;IF(1.41*E82&gt;50,50,1.41*E82),"Fail","Pass")</f>
        <v>Fail</v>
      </c>
      <c r="H82" s="53"/>
      <c r="I82" s="118" t="str">
        <f>IF($E$64&gt;20,"Fail","Pass")</f>
        <v>Fail</v>
      </c>
      <c r="J82" s="118"/>
      <c r="K82" s="92"/>
      <c r="L82" s="119"/>
      <c r="M82" s="119"/>
      <c r="N82" s="85"/>
      <c r="O82" s="85"/>
      <c r="P82" s="85"/>
    </row>
    <row r="83" spans="2:16" s="86" customFormat="1" ht="15" x14ac:dyDescent="0.25">
      <c r="B83" s="121" t="s">
        <v>50</v>
      </c>
      <c r="C83" s="122"/>
      <c r="D83" s="90"/>
      <c r="E83" s="102">
        <v>31.5</v>
      </c>
      <c r="F83" s="85"/>
      <c r="G83" s="46" t="str">
        <f t="shared" ref="G83:G86" si="8">IF($E$62&gt;IF(1.41*E83&gt;50,50,1.41*E83),"Fail","Pass")</f>
        <v>Pass</v>
      </c>
      <c r="H83" s="53"/>
      <c r="I83" s="118" t="str">
        <f t="shared" ref="I83:I86" si="9">IF($E$64&gt;20,"Fail","Pass")</f>
        <v>Fail</v>
      </c>
      <c r="J83" s="118"/>
      <c r="K83" s="92"/>
      <c r="L83" s="119"/>
      <c r="M83" s="119"/>
      <c r="N83" s="85"/>
      <c r="O83" s="85"/>
      <c r="P83" s="85"/>
    </row>
    <row r="84" spans="2:16" s="86" customFormat="1" ht="15" x14ac:dyDescent="0.25">
      <c r="B84" s="121"/>
      <c r="C84" s="122"/>
      <c r="D84" s="90"/>
      <c r="E84" s="102">
        <v>40</v>
      </c>
      <c r="F84" s="85"/>
      <c r="G84" s="46" t="str">
        <f t="shared" si="8"/>
        <v>Pass</v>
      </c>
      <c r="H84" s="53"/>
      <c r="I84" s="118" t="str">
        <f t="shared" si="9"/>
        <v>Fail</v>
      </c>
      <c r="J84" s="118"/>
      <c r="K84" s="92"/>
      <c r="L84" s="119"/>
      <c r="M84" s="119"/>
      <c r="N84" s="85"/>
      <c r="O84" s="85"/>
      <c r="P84" s="85"/>
    </row>
    <row r="85" spans="2:16" s="88" customFormat="1" ht="15" x14ac:dyDescent="0.25">
      <c r="B85" s="94"/>
      <c r="C85" s="103"/>
      <c r="D85" s="90"/>
      <c r="E85" s="102">
        <v>50</v>
      </c>
      <c r="F85" s="87"/>
      <c r="G85" s="46" t="str">
        <f t="shared" ref="G85" si="10">IF($E$62&gt;IF(1.41*E85&gt;50,50,1.41*E85),"Fail","Pass")</f>
        <v>Pass</v>
      </c>
      <c r="H85" s="53"/>
      <c r="I85" s="118" t="str">
        <f t="shared" si="9"/>
        <v>Fail</v>
      </c>
      <c r="J85" s="118"/>
      <c r="K85" s="93"/>
      <c r="L85" s="95"/>
      <c r="M85" s="95"/>
      <c r="N85" s="87"/>
      <c r="O85" s="87"/>
      <c r="P85" s="87"/>
    </row>
    <row r="86" spans="2:16" s="86" customFormat="1" ht="15" x14ac:dyDescent="0.25">
      <c r="B86" s="123"/>
      <c r="C86" s="123"/>
      <c r="D86" s="90"/>
      <c r="E86" s="102">
        <v>63</v>
      </c>
      <c r="F86" s="85"/>
      <c r="G86" s="46" t="str">
        <f t="shared" si="8"/>
        <v>Pass</v>
      </c>
      <c r="H86" s="53"/>
      <c r="I86" s="118" t="str">
        <f t="shared" si="9"/>
        <v>Fail</v>
      </c>
      <c r="J86" s="118"/>
      <c r="K86" s="92"/>
      <c r="L86" s="119"/>
      <c r="M86" s="119"/>
      <c r="N86" s="85"/>
      <c r="O86" s="85"/>
      <c r="P86" s="85"/>
    </row>
    <row r="87" spans="2:16" s="1" customFormat="1" ht="16.5" customHeight="1" x14ac:dyDescent="0.25">
      <c r="B87" s="123"/>
      <c r="C87" s="123"/>
      <c r="D87" s="8"/>
      <c r="E87" s="8"/>
      <c r="F87" s="8"/>
      <c r="G87" s="123"/>
      <c r="H87" s="123"/>
      <c r="I87" s="123"/>
      <c r="J87" s="123"/>
      <c r="K87" s="123"/>
      <c r="L87" s="123"/>
      <c r="M87" s="123"/>
      <c r="N87" s="123"/>
      <c r="O87" s="123"/>
      <c r="P87" s="8"/>
    </row>
    <row r="88" spans="2:16" ht="26.25" x14ac:dyDescent="0.4">
      <c r="B88" s="125" t="s">
        <v>58</v>
      </c>
      <c r="C88" s="125"/>
      <c r="D88" s="125"/>
      <c r="E88" s="125"/>
      <c r="F88" s="125"/>
      <c r="G88" s="125"/>
      <c r="H88" s="125"/>
      <c r="I88" s="125"/>
      <c r="J88" s="125"/>
      <c r="K88" s="125"/>
      <c r="L88" s="125"/>
      <c r="M88" s="125"/>
      <c r="N88" s="125"/>
      <c r="O88" s="125"/>
    </row>
    <row r="89" spans="2:16" s="88" customFormat="1" ht="15" x14ac:dyDescent="0.25">
      <c r="B89" s="123"/>
      <c r="C89" s="123"/>
      <c r="D89" s="87"/>
      <c r="E89" s="87"/>
      <c r="F89" s="87"/>
      <c r="G89" s="123"/>
      <c r="H89" s="123"/>
      <c r="I89" s="123"/>
      <c r="J89" s="123"/>
      <c r="K89" s="123"/>
      <c r="L89" s="123"/>
      <c r="M89" s="123"/>
      <c r="N89" s="123"/>
      <c r="O89" s="123"/>
      <c r="P89" s="87"/>
    </row>
    <row r="90" spans="2:16" s="88" customFormat="1" ht="15" x14ac:dyDescent="0.25">
      <c r="B90" s="114" t="s">
        <v>51</v>
      </c>
      <c r="C90" s="114"/>
      <c r="D90" s="114"/>
      <c r="E90" s="114"/>
      <c r="F90" s="114"/>
      <c r="G90" s="114"/>
      <c r="H90" s="114"/>
      <c r="I90" s="114"/>
      <c r="J90" s="114"/>
      <c r="K90" s="98"/>
      <c r="L90" s="53"/>
      <c r="M90" s="53"/>
      <c r="N90" s="53"/>
      <c r="O90" s="53"/>
      <c r="P90" s="87"/>
    </row>
    <row r="91" spans="2:16" s="88" customFormat="1" ht="30" x14ac:dyDescent="0.25">
      <c r="B91" s="87"/>
      <c r="C91" s="87"/>
      <c r="D91" s="87"/>
      <c r="E91" s="97" t="s">
        <v>53</v>
      </c>
      <c r="F91" s="87"/>
      <c r="G91" s="97" t="s">
        <v>52</v>
      </c>
      <c r="H91" s="91"/>
      <c r="I91" s="124" t="s">
        <v>55</v>
      </c>
      <c r="J91" s="124"/>
      <c r="K91" s="99"/>
      <c r="L91" s="53"/>
      <c r="M91" s="53"/>
      <c r="N91" s="53"/>
      <c r="O91" s="53"/>
      <c r="P91" s="87"/>
    </row>
    <row r="92" spans="2:16" s="88" customFormat="1" ht="15" x14ac:dyDescent="0.25">
      <c r="B92" s="87"/>
      <c r="C92" s="87"/>
      <c r="D92" s="87"/>
      <c r="E92" s="96"/>
      <c r="F92" s="87"/>
      <c r="G92" s="96"/>
      <c r="H92" s="91"/>
      <c r="I92" s="93"/>
      <c r="J92" s="93"/>
      <c r="K92" s="93"/>
      <c r="L92" s="53"/>
      <c r="M92" s="53"/>
      <c r="N92" s="53"/>
      <c r="O92" s="53"/>
      <c r="P92" s="87"/>
    </row>
    <row r="93" spans="2:16" s="88" customFormat="1" ht="15" x14ac:dyDescent="0.25">
      <c r="D93" s="90"/>
      <c r="E93" s="102">
        <v>25</v>
      </c>
      <c r="F93" s="87"/>
      <c r="G93" s="95">
        <f>2.6*E93</f>
        <v>65</v>
      </c>
      <c r="H93" s="53"/>
      <c r="I93" s="118" t="str">
        <f>IF(G93&gt;(2*$E$62),"Pass","Fail")</f>
        <v>Fail</v>
      </c>
      <c r="J93" s="118"/>
      <c r="K93" s="93"/>
      <c r="L93" s="87"/>
      <c r="M93" s="87"/>
      <c r="N93" s="87"/>
      <c r="O93" s="87"/>
      <c r="P93" s="87"/>
    </row>
    <row r="94" spans="2:16" s="88" customFormat="1" ht="15" x14ac:dyDescent="0.25">
      <c r="B94" s="121" t="s">
        <v>50</v>
      </c>
      <c r="C94" s="122"/>
      <c r="D94" s="90"/>
      <c r="E94" s="102">
        <v>31.5</v>
      </c>
      <c r="F94" s="87"/>
      <c r="G94" s="95">
        <f t="shared" ref="G94:G97" si="11">2.6*E94</f>
        <v>81.900000000000006</v>
      </c>
      <c r="H94" s="53"/>
      <c r="I94" s="118" t="str">
        <f t="shared" ref="I94:I97" si="12">IF(G94&gt;(2*$E$62),"Pass","Fail")</f>
        <v>Pass</v>
      </c>
      <c r="J94" s="118"/>
      <c r="K94" s="93"/>
      <c r="L94" s="87"/>
      <c r="M94" s="87"/>
      <c r="N94" s="87"/>
      <c r="O94" s="87"/>
      <c r="P94" s="87"/>
    </row>
    <row r="95" spans="2:16" s="88" customFormat="1" ht="15" x14ac:dyDescent="0.25">
      <c r="B95" s="121"/>
      <c r="C95" s="122"/>
      <c r="D95" s="90"/>
      <c r="E95" s="102">
        <v>40</v>
      </c>
      <c r="F95" s="87"/>
      <c r="G95" s="95">
        <f t="shared" si="11"/>
        <v>104</v>
      </c>
      <c r="H95" s="53"/>
      <c r="I95" s="118" t="str">
        <f t="shared" si="12"/>
        <v>Pass</v>
      </c>
      <c r="J95" s="118"/>
      <c r="K95" s="93"/>
      <c r="L95" s="87"/>
      <c r="M95" s="87"/>
      <c r="N95" s="87"/>
      <c r="O95" s="87"/>
      <c r="P95" s="87"/>
    </row>
    <row r="96" spans="2:16" s="88" customFormat="1" ht="15" x14ac:dyDescent="0.25">
      <c r="B96" s="94"/>
      <c r="C96" s="103"/>
      <c r="D96" s="90"/>
      <c r="E96" s="102">
        <v>50</v>
      </c>
      <c r="F96" s="87"/>
      <c r="G96" s="95">
        <f t="shared" ref="G96" si="13">2.6*E96</f>
        <v>130</v>
      </c>
      <c r="H96" s="53"/>
      <c r="I96" s="118" t="str">
        <f t="shared" ref="I96" si="14">IF(G96&gt;(2*$E$62),"Pass","Fail")</f>
        <v>Pass</v>
      </c>
      <c r="J96" s="118"/>
      <c r="K96" s="93"/>
      <c r="L96" s="87"/>
      <c r="M96" s="87"/>
      <c r="N96" s="87"/>
      <c r="O96" s="87"/>
      <c r="P96" s="87"/>
    </row>
    <row r="97" spans="1:16" s="88" customFormat="1" ht="15" x14ac:dyDescent="0.25">
      <c r="B97" s="123"/>
      <c r="C97" s="123"/>
      <c r="D97" s="90"/>
      <c r="E97" s="102">
        <v>63</v>
      </c>
      <c r="F97" s="87"/>
      <c r="G97" s="95">
        <f t="shared" si="11"/>
        <v>163.80000000000001</v>
      </c>
      <c r="H97" s="53"/>
      <c r="I97" s="118" t="str">
        <f t="shared" si="12"/>
        <v>Pass</v>
      </c>
      <c r="J97" s="118"/>
      <c r="K97" s="93"/>
      <c r="L97" s="87"/>
      <c r="M97" s="87"/>
      <c r="N97" s="87"/>
      <c r="O97" s="87"/>
      <c r="P97" s="87"/>
    </row>
    <row r="98" spans="1:16" s="88" customFormat="1" ht="15" x14ac:dyDescent="0.25">
      <c r="B98" s="123"/>
      <c r="C98" s="123"/>
      <c r="D98" s="87"/>
      <c r="E98" s="87"/>
      <c r="F98" s="87"/>
      <c r="G98" s="87"/>
      <c r="H98" s="87"/>
      <c r="I98" s="87"/>
      <c r="J98" s="87"/>
      <c r="K98" s="87"/>
      <c r="L98" s="87"/>
      <c r="M98" s="87"/>
      <c r="N98" s="87"/>
      <c r="O98" s="87"/>
      <c r="P98" s="87"/>
    </row>
    <row r="99" spans="1:16" s="88" customFormat="1" ht="15" x14ac:dyDescent="0.25">
      <c r="B99" s="87"/>
      <c r="C99" s="87"/>
      <c r="D99" s="87"/>
      <c r="E99" s="87"/>
      <c r="F99" s="87"/>
      <c r="G99" s="87"/>
      <c r="H99" s="87"/>
      <c r="I99" s="87"/>
      <c r="J99" s="87"/>
      <c r="K99" s="87"/>
      <c r="L99" s="87"/>
      <c r="M99" s="87"/>
      <c r="N99" s="87"/>
      <c r="O99" s="87"/>
      <c r="P99" s="87"/>
    </row>
    <row r="100" spans="1:16" s="88" customFormat="1" ht="15" x14ac:dyDescent="0.25">
      <c r="B100" s="114" t="s">
        <v>54</v>
      </c>
      <c r="C100" s="114"/>
      <c r="D100" s="114"/>
      <c r="E100" s="114"/>
      <c r="F100" s="114"/>
      <c r="G100" s="114"/>
      <c r="H100" s="114"/>
      <c r="I100" s="114"/>
      <c r="J100" s="114"/>
      <c r="K100" s="98"/>
      <c r="L100" s="91" t="s">
        <v>0</v>
      </c>
      <c r="M100" s="53"/>
      <c r="N100" s="53"/>
      <c r="O100" s="53"/>
      <c r="P100" s="87"/>
    </row>
    <row r="101" spans="1:16" s="88" customFormat="1" ht="36.75" x14ac:dyDescent="0.25">
      <c r="B101" s="87"/>
      <c r="C101" s="87"/>
      <c r="D101" s="87"/>
      <c r="E101" s="97" t="s">
        <v>53</v>
      </c>
      <c r="F101" s="87"/>
      <c r="G101" s="101" t="s">
        <v>56</v>
      </c>
      <c r="H101" s="91"/>
      <c r="I101" s="115" t="s">
        <v>59</v>
      </c>
      <c r="J101" s="116"/>
      <c r="K101" s="100"/>
      <c r="N101" s="53"/>
      <c r="O101" s="53"/>
      <c r="P101" s="87"/>
    </row>
    <row r="102" spans="1:16" s="88" customFormat="1" ht="15" x14ac:dyDescent="0.25">
      <c r="B102" s="87"/>
      <c r="C102" s="87"/>
      <c r="D102" s="87"/>
      <c r="E102" s="96"/>
      <c r="F102" s="87"/>
      <c r="G102" s="96"/>
      <c r="H102" s="91"/>
      <c r="I102" s="117"/>
      <c r="J102" s="117"/>
      <c r="K102" s="100"/>
      <c r="L102" s="118" t="s">
        <v>0</v>
      </c>
      <c r="M102" s="119"/>
      <c r="N102" s="53"/>
      <c r="O102" s="53"/>
      <c r="P102" s="87"/>
    </row>
    <row r="103" spans="1:16" s="88" customFormat="1" ht="15" x14ac:dyDescent="0.25">
      <c r="D103" s="90"/>
      <c r="E103" s="102">
        <v>25</v>
      </c>
      <c r="F103" s="87"/>
      <c r="G103" s="46" t="str">
        <f>IF((2*$E$62)&gt;IF(1.41*E103&gt;50,50,1.41*E103),"Fail","Pass")</f>
        <v>Fail</v>
      </c>
      <c r="H103" s="53"/>
      <c r="I103" s="118" t="str">
        <f>IF((2*$E$64)&gt;20,"Fail","Pass")</f>
        <v>Fail</v>
      </c>
      <c r="J103" s="118"/>
      <c r="K103" s="93"/>
      <c r="L103" s="119"/>
      <c r="M103" s="119"/>
      <c r="N103" s="87"/>
      <c r="O103" s="87"/>
      <c r="P103" s="87"/>
    </row>
    <row r="104" spans="1:16" s="88" customFormat="1" ht="15" x14ac:dyDescent="0.25">
      <c r="B104" s="121" t="s">
        <v>50</v>
      </c>
      <c r="C104" s="122"/>
      <c r="D104" s="90"/>
      <c r="E104" s="102">
        <v>31.5</v>
      </c>
      <c r="F104" s="87"/>
      <c r="G104" s="46" t="str">
        <f t="shared" ref="G104:G107" si="15">IF((2*$E$62)&gt;IF(1.41*E104&gt;50,50,1.41*E104),"Fail","Pass")</f>
        <v>Fail</v>
      </c>
      <c r="H104" s="53"/>
      <c r="I104" s="118" t="str">
        <f t="shared" ref="I104:I107" si="16">IF((2*$E$64)&gt;20,"Fail","Pass")</f>
        <v>Fail</v>
      </c>
      <c r="J104" s="118"/>
      <c r="K104" s="93"/>
      <c r="L104" s="119"/>
      <c r="M104" s="119"/>
      <c r="N104" s="87"/>
      <c r="O104" s="87"/>
      <c r="P104" s="87"/>
    </row>
    <row r="105" spans="1:16" s="88" customFormat="1" ht="15" x14ac:dyDescent="0.25">
      <c r="B105" s="121"/>
      <c r="C105" s="122"/>
      <c r="D105" s="90"/>
      <c r="E105" s="102">
        <v>40</v>
      </c>
      <c r="F105" s="87"/>
      <c r="G105" s="46" t="str">
        <f t="shared" si="15"/>
        <v>Fail</v>
      </c>
      <c r="H105" s="53"/>
      <c r="I105" s="118" t="str">
        <f t="shared" si="16"/>
        <v>Fail</v>
      </c>
      <c r="J105" s="118"/>
      <c r="K105" s="93"/>
      <c r="L105" s="119"/>
      <c r="M105" s="119"/>
      <c r="N105" s="87"/>
      <c r="O105" s="87"/>
      <c r="P105" s="87"/>
    </row>
    <row r="106" spans="1:16" s="88" customFormat="1" ht="15" x14ac:dyDescent="0.25">
      <c r="B106" s="94"/>
      <c r="C106" s="103"/>
      <c r="D106" s="90"/>
      <c r="E106" s="102">
        <v>50</v>
      </c>
      <c r="F106" s="87"/>
      <c r="G106" s="46" t="str">
        <f t="shared" si="15"/>
        <v>Fail</v>
      </c>
      <c r="H106" s="53"/>
      <c r="I106" s="118" t="str">
        <f t="shared" si="16"/>
        <v>Fail</v>
      </c>
      <c r="J106" s="118"/>
      <c r="K106" s="93"/>
      <c r="L106" s="95"/>
      <c r="M106" s="95"/>
      <c r="N106" s="87"/>
      <c r="O106" s="87"/>
      <c r="P106" s="87"/>
    </row>
    <row r="107" spans="1:16" s="88" customFormat="1" ht="15" x14ac:dyDescent="0.25">
      <c r="B107" s="123"/>
      <c r="C107" s="123"/>
      <c r="D107" s="90"/>
      <c r="E107" s="102">
        <v>63</v>
      </c>
      <c r="F107" s="87"/>
      <c r="G107" s="46" t="str">
        <f t="shared" si="15"/>
        <v>Fail</v>
      </c>
      <c r="H107" s="53"/>
      <c r="I107" s="118" t="str">
        <f t="shared" si="16"/>
        <v>Fail</v>
      </c>
      <c r="J107" s="118"/>
      <c r="K107" s="93"/>
      <c r="L107" s="119"/>
      <c r="M107" s="119"/>
      <c r="N107" s="87"/>
      <c r="O107" s="87"/>
      <c r="P107" s="87"/>
    </row>
    <row r="108" spans="1:16" x14ac:dyDescent="0.2">
      <c r="A108" s="2"/>
      <c r="B108" s="55"/>
      <c r="C108" s="55"/>
      <c r="D108" s="55"/>
      <c r="E108" s="55"/>
      <c r="F108" s="55"/>
      <c r="G108" s="55"/>
      <c r="H108" s="55"/>
      <c r="I108" s="55"/>
      <c r="J108" s="68"/>
      <c r="K108" s="68"/>
      <c r="L108" s="72"/>
      <c r="M108" s="70"/>
      <c r="N108" s="73"/>
      <c r="O108" s="55"/>
    </row>
    <row r="109" spans="1:16" x14ac:dyDescent="0.2">
      <c r="A109" s="2"/>
      <c r="B109" s="106"/>
      <c r="C109" s="106"/>
      <c r="D109" s="64"/>
      <c r="E109" s="74"/>
      <c r="F109" s="55"/>
      <c r="G109" s="28"/>
      <c r="H109" s="28"/>
      <c r="I109" s="55"/>
      <c r="J109" s="68"/>
      <c r="K109" s="68"/>
      <c r="L109" s="72"/>
      <c r="M109" s="70"/>
      <c r="N109" s="73"/>
      <c r="O109" s="55"/>
    </row>
    <row r="110" spans="1:16" x14ac:dyDescent="0.2">
      <c r="A110" s="2"/>
      <c r="B110" s="107"/>
      <c r="C110" s="107"/>
      <c r="D110" s="75"/>
      <c r="E110" s="74"/>
      <c r="F110" s="55"/>
      <c r="G110" s="28"/>
      <c r="H110" s="28"/>
      <c r="I110" s="55"/>
      <c r="J110" s="68"/>
      <c r="K110" s="68"/>
      <c r="L110" s="72"/>
      <c r="M110" s="70"/>
      <c r="N110" s="73"/>
      <c r="O110" s="55"/>
    </row>
    <row r="111" spans="1:16" s="4" customFormat="1" x14ac:dyDescent="0.2">
      <c r="A111" s="2"/>
      <c r="B111" s="55"/>
      <c r="C111" s="55"/>
      <c r="D111" s="55"/>
      <c r="E111" s="55"/>
      <c r="F111" s="55"/>
      <c r="G111" s="55"/>
      <c r="H111" s="55"/>
      <c r="I111" s="55"/>
      <c r="J111" s="55"/>
      <c r="K111" s="55"/>
      <c r="L111" s="55"/>
      <c r="M111" s="55"/>
      <c r="N111" s="55"/>
      <c r="O111" s="55"/>
      <c r="P111" s="55"/>
    </row>
    <row r="112" spans="1:16" ht="20.25" x14ac:dyDescent="0.3">
      <c r="A112" s="2"/>
      <c r="B112" s="110"/>
      <c r="C112" s="110"/>
      <c r="D112" s="110"/>
      <c r="E112" s="110"/>
      <c r="F112" s="110"/>
      <c r="G112" s="110"/>
      <c r="H112" s="110"/>
      <c r="I112" s="110"/>
      <c r="J112" s="110"/>
      <c r="K112" s="110"/>
      <c r="L112" s="110"/>
      <c r="M112" s="110"/>
      <c r="N112" s="110"/>
      <c r="O112" s="110"/>
    </row>
    <row r="113" spans="1:16" ht="31.5" customHeight="1" x14ac:dyDescent="0.2">
      <c r="A113" s="2"/>
      <c r="B113" s="111"/>
      <c r="C113" s="111"/>
      <c r="D113" s="56"/>
      <c r="E113" s="57"/>
      <c r="F113" s="58"/>
      <c r="G113" s="112"/>
      <c r="H113" s="112"/>
      <c r="I113" s="112"/>
      <c r="J113" s="112"/>
      <c r="K113" s="112"/>
      <c r="L113" s="112"/>
      <c r="M113" s="112"/>
      <c r="N113" s="112"/>
      <c r="O113" s="112"/>
    </row>
    <row r="114" spans="1:16" ht="28.5" customHeight="1" x14ac:dyDescent="0.2">
      <c r="A114" s="2"/>
      <c r="B114" s="113"/>
      <c r="C114" s="113"/>
      <c r="D114" s="59"/>
      <c r="E114" s="60"/>
      <c r="F114" s="61"/>
      <c r="G114" s="113"/>
      <c r="H114" s="113"/>
      <c r="I114" s="113"/>
      <c r="J114" s="113"/>
      <c r="K114" s="113"/>
      <c r="L114" s="113"/>
      <c r="M114" s="113"/>
      <c r="N114" s="113"/>
      <c r="O114" s="113"/>
    </row>
    <row r="115" spans="1:16" ht="16.5" customHeight="1" x14ac:dyDescent="0.2">
      <c r="A115" s="2"/>
      <c r="B115" s="120"/>
      <c r="C115" s="120"/>
      <c r="D115" s="62"/>
      <c r="E115" s="63"/>
      <c r="F115" s="58"/>
      <c r="G115" s="120"/>
      <c r="H115" s="120"/>
      <c r="I115" s="120"/>
      <c r="J115" s="120"/>
      <c r="K115" s="120"/>
      <c r="L115" s="120"/>
      <c r="M115" s="120"/>
      <c r="N115" s="120"/>
      <c r="O115" s="120"/>
    </row>
    <row r="116" spans="1:16" x14ac:dyDescent="0.2">
      <c r="A116" s="2"/>
      <c r="B116" s="106"/>
      <c r="C116" s="106"/>
      <c r="D116" s="64"/>
      <c r="E116" s="65"/>
      <c r="F116" s="55"/>
      <c r="G116" s="106"/>
      <c r="H116" s="106"/>
      <c r="I116" s="106"/>
      <c r="J116" s="106"/>
      <c r="K116" s="106"/>
      <c r="L116" s="106"/>
      <c r="M116" s="106"/>
      <c r="N116" s="106"/>
      <c r="O116" s="106"/>
    </row>
    <row r="117" spans="1:16" x14ac:dyDescent="0.2">
      <c r="A117" s="2"/>
      <c r="B117" s="108"/>
      <c r="C117" s="108"/>
      <c r="D117" s="66"/>
      <c r="E117" s="67"/>
      <c r="F117" s="55"/>
      <c r="G117" s="108"/>
      <c r="H117" s="108"/>
      <c r="I117" s="108"/>
      <c r="J117" s="108"/>
      <c r="K117" s="108"/>
      <c r="L117" s="108"/>
      <c r="M117" s="108"/>
      <c r="N117" s="108"/>
      <c r="O117" s="108"/>
    </row>
    <row r="118" spans="1:16" x14ac:dyDescent="0.2">
      <c r="A118" s="2"/>
      <c r="B118" s="55"/>
      <c r="C118" s="55"/>
      <c r="D118" s="55"/>
      <c r="E118" s="55"/>
      <c r="F118" s="55"/>
      <c r="G118" s="109"/>
      <c r="H118" s="109"/>
      <c r="I118" s="109"/>
      <c r="J118" s="109"/>
      <c r="K118" s="109"/>
      <c r="L118" s="109"/>
      <c r="M118" s="109"/>
      <c r="N118" s="109"/>
      <c r="O118" s="109"/>
    </row>
    <row r="119" spans="1:16" x14ac:dyDescent="0.2">
      <c r="A119" s="2"/>
      <c r="B119" s="108"/>
      <c r="C119" s="108"/>
      <c r="D119" s="66"/>
      <c r="E119" s="65"/>
      <c r="F119" s="55"/>
      <c r="G119" s="28"/>
      <c r="H119" s="28"/>
      <c r="I119" s="55"/>
      <c r="J119" s="68"/>
      <c r="K119" s="68"/>
      <c r="L119" s="69"/>
      <c r="M119" s="70"/>
      <c r="N119" s="55"/>
      <c r="O119" s="55"/>
    </row>
    <row r="120" spans="1:16" x14ac:dyDescent="0.2">
      <c r="A120" s="2"/>
      <c r="B120" s="55"/>
      <c r="C120" s="55"/>
      <c r="D120" s="55"/>
      <c r="E120" s="71"/>
      <c r="F120" s="55"/>
      <c r="G120" s="55"/>
      <c r="H120" s="55"/>
      <c r="I120" s="55"/>
      <c r="J120" s="68"/>
      <c r="K120" s="68"/>
      <c r="L120" s="72"/>
      <c r="M120" s="70"/>
      <c r="N120" s="73"/>
      <c r="O120" s="55"/>
    </row>
    <row r="121" spans="1:16" x14ac:dyDescent="0.2">
      <c r="A121" s="2"/>
      <c r="B121" s="55"/>
      <c r="C121" s="55"/>
      <c r="D121" s="55"/>
      <c r="E121" s="55"/>
      <c r="F121" s="55"/>
      <c r="G121" s="55"/>
      <c r="H121" s="55"/>
      <c r="I121" s="55"/>
      <c r="J121" s="68"/>
      <c r="K121" s="68"/>
      <c r="L121" s="72"/>
      <c r="M121" s="70"/>
      <c r="N121" s="73"/>
      <c r="O121" s="55"/>
    </row>
    <row r="122" spans="1:16" x14ac:dyDescent="0.2">
      <c r="A122" s="2"/>
      <c r="B122" s="106"/>
      <c r="C122" s="106"/>
      <c r="D122" s="64"/>
      <c r="E122" s="74"/>
      <c r="F122" s="55"/>
      <c r="G122" s="28"/>
      <c r="H122" s="28"/>
      <c r="I122" s="55"/>
      <c r="J122" s="68"/>
      <c r="K122" s="68"/>
      <c r="L122" s="72"/>
      <c r="M122" s="70"/>
      <c r="N122" s="73"/>
      <c r="O122" s="55"/>
    </row>
    <row r="123" spans="1:16" x14ac:dyDescent="0.2">
      <c r="A123" s="2"/>
      <c r="B123" s="107"/>
      <c r="C123" s="107"/>
      <c r="D123" s="75"/>
      <c r="E123" s="74"/>
      <c r="F123" s="55"/>
      <c r="G123" s="28"/>
      <c r="H123" s="28"/>
      <c r="I123" s="55"/>
      <c r="J123" s="68"/>
      <c r="K123" s="68"/>
      <c r="L123" s="72"/>
      <c r="M123" s="70"/>
      <c r="N123" s="73"/>
      <c r="O123" s="55"/>
    </row>
    <row r="124" spans="1:16" s="4" customFormat="1" x14ac:dyDescent="0.2">
      <c r="A124" s="2"/>
      <c r="B124" s="55"/>
      <c r="C124" s="55"/>
      <c r="D124" s="55"/>
      <c r="E124" s="55"/>
      <c r="F124" s="55"/>
      <c r="G124" s="55"/>
      <c r="H124" s="55"/>
      <c r="I124" s="55"/>
      <c r="J124" s="55"/>
      <c r="K124" s="55"/>
      <c r="L124" s="55"/>
      <c r="M124" s="55"/>
      <c r="N124" s="55"/>
      <c r="O124" s="55"/>
      <c r="P124" s="55"/>
    </row>
    <row r="125" spans="1:16" x14ac:dyDescent="0.2">
      <c r="B125" s="55"/>
      <c r="C125" s="55"/>
      <c r="D125" s="55"/>
      <c r="E125" s="55"/>
      <c r="F125" s="55"/>
      <c r="G125" s="55"/>
      <c r="H125" s="55"/>
      <c r="I125" s="55"/>
      <c r="J125" s="55"/>
      <c r="K125" s="55"/>
      <c r="L125" s="55"/>
      <c r="M125" s="55"/>
      <c r="N125" s="55"/>
      <c r="O125" s="55"/>
      <c r="P125" s="55"/>
    </row>
    <row r="126" spans="1:16" x14ac:dyDescent="0.2">
      <c r="B126" s="55"/>
      <c r="C126" s="55"/>
      <c r="D126" s="55"/>
      <c r="E126" s="55"/>
      <c r="F126" s="55"/>
      <c r="G126" s="55"/>
      <c r="H126" s="55"/>
      <c r="I126" s="55"/>
      <c r="J126" s="55"/>
      <c r="K126" s="55"/>
      <c r="L126" s="55"/>
      <c r="M126" s="55"/>
      <c r="N126" s="55"/>
      <c r="O126" s="55"/>
      <c r="P126" s="55"/>
    </row>
  </sheetData>
  <sheetProtection algorithmName="SHA-512" hashValue="36ZSVli9qJjfz9OyJP7zmHhNxZ7Z25RIEl0a4FlVEdVpv2omSQAkEztvYK5ZYz43m892EQesHeYO9f2EDydS+A==" saltValue="OGa4z7drJblUUmOnkHoTBw==" spinCount="100000" sheet="1" objects="1" scenarios="1"/>
  <mergeCells count="101">
    <mergeCell ref="B63:C63"/>
    <mergeCell ref="B76:C76"/>
    <mergeCell ref="B65:C65"/>
    <mergeCell ref="B64:C64"/>
    <mergeCell ref="F64:G64"/>
    <mergeCell ref="B60:O60"/>
    <mergeCell ref="B69:J69"/>
    <mergeCell ref="B79:J79"/>
    <mergeCell ref="L84:M84"/>
    <mergeCell ref="B73:C74"/>
    <mergeCell ref="I70:J70"/>
    <mergeCell ref="I72:J72"/>
    <mergeCell ref="B6:O6"/>
    <mergeCell ref="B12:O12"/>
    <mergeCell ref="R19:AF19"/>
    <mergeCell ref="R20:AF20"/>
    <mergeCell ref="Z31:AF31"/>
    <mergeCell ref="C9:E9"/>
    <mergeCell ref="C10:E10"/>
    <mergeCell ref="I9:O9"/>
    <mergeCell ref="B68:C68"/>
    <mergeCell ref="G68:O68"/>
    <mergeCell ref="B44:E44"/>
    <mergeCell ref="B45:E45"/>
    <mergeCell ref="B61:C61"/>
    <mergeCell ref="F61:G61"/>
    <mergeCell ref="I44:O44"/>
    <mergeCell ref="I45:O45"/>
    <mergeCell ref="G46:O46"/>
    <mergeCell ref="B46:C46"/>
    <mergeCell ref="B66:C66"/>
    <mergeCell ref="G66:O66"/>
    <mergeCell ref="B67:O67"/>
    <mergeCell ref="B62:C62"/>
    <mergeCell ref="F62:G62"/>
    <mergeCell ref="H58:I58"/>
    <mergeCell ref="I73:J73"/>
    <mergeCell ref="I74:J74"/>
    <mergeCell ref="I76:J76"/>
    <mergeCell ref="B77:C77"/>
    <mergeCell ref="I81:J81"/>
    <mergeCell ref="I80:J80"/>
    <mergeCell ref="L81:M81"/>
    <mergeCell ref="L82:M82"/>
    <mergeCell ref="L83:M83"/>
    <mergeCell ref="I75:J75"/>
    <mergeCell ref="B86:C86"/>
    <mergeCell ref="I82:J82"/>
    <mergeCell ref="B83:C84"/>
    <mergeCell ref="I83:J83"/>
    <mergeCell ref="I84:J84"/>
    <mergeCell ref="I86:J86"/>
    <mergeCell ref="B87:C87"/>
    <mergeCell ref="G87:O87"/>
    <mergeCell ref="B89:C89"/>
    <mergeCell ref="G89:O89"/>
    <mergeCell ref="I85:J85"/>
    <mergeCell ref="B88:O88"/>
    <mergeCell ref="L86:M86"/>
    <mergeCell ref="B90:J90"/>
    <mergeCell ref="I91:J91"/>
    <mergeCell ref="I93:J93"/>
    <mergeCell ref="B94:C95"/>
    <mergeCell ref="I94:J94"/>
    <mergeCell ref="I95:J95"/>
    <mergeCell ref="B97:C97"/>
    <mergeCell ref="I97:J97"/>
    <mergeCell ref="B98:C98"/>
    <mergeCell ref="I96:J96"/>
    <mergeCell ref="B100:J100"/>
    <mergeCell ref="I101:J101"/>
    <mergeCell ref="I102:J102"/>
    <mergeCell ref="L102:M102"/>
    <mergeCell ref="B115:C115"/>
    <mergeCell ref="G115:O115"/>
    <mergeCell ref="B109:C109"/>
    <mergeCell ref="B110:C110"/>
    <mergeCell ref="I103:J103"/>
    <mergeCell ref="L103:M103"/>
    <mergeCell ref="B104:C105"/>
    <mergeCell ref="I104:J104"/>
    <mergeCell ref="L104:M104"/>
    <mergeCell ref="I105:J105"/>
    <mergeCell ref="L105:M105"/>
    <mergeCell ref="B107:C107"/>
    <mergeCell ref="I107:J107"/>
    <mergeCell ref="L107:M107"/>
    <mergeCell ref="I106:J106"/>
    <mergeCell ref="B122:C122"/>
    <mergeCell ref="B123:C123"/>
    <mergeCell ref="B116:C116"/>
    <mergeCell ref="G116:O116"/>
    <mergeCell ref="B117:C117"/>
    <mergeCell ref="G117:O117"/>
    <mergeCell ref="G118:O118"/>
    <mergeCell ref="B119:C119"/>
    <mergeCell ref="B112:O112"/>
    <mergeCell ref="B113:C113"/>
    <mergeCell ref="G113:O113"/>
    <mergeCell ref="B114:C114"/>
    <mergeCell ref="G114:O114"/>
  </mergeCells>
  <conditionalFormatting sqref="V25:V29">
    <cfRule type="cellIs" dxfId="0" priority="6" operator="greaterThan">
      <formula>#REF!</formula>
    </cfRule>
  </conditionalFormatting>
  <hyperlinks>
    <hyperlink ref="R6" r:id="rId1" xr:uid="{CCCFFCCE-52B2-4DBE-9DF8-6D026348A592}"/>
  </hyperlinks>
  <printOptions horizontalCentered="1"/>
  <pageMargins left="0.75" right="0.75" top="0.25" bottom="0.25" header="0.25" footer="0.25"/>
  <pageSetup scale="61" orientation="portrait" r:id="rId2"/>
  <headerFooter scaleWithDoc="0" alignWithMargins="0"/>
  <rowBreaks count="2" manualBreakCount="2">
    <brk id="55" max="16383" man="1"/>
    <brk id="101"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I12:I39"/>
  <sheetViews>
    <sheetView topLeftCell="A7" zoomScale="115" zoomScaleNormal="115" workbookViewId="0">
      <selection activeCell="I45" sqref="I45"/>
    </sheetView>
  </sheetViews>
  <sheetFormatPr defaultRowHeight="12.75" x14ac:dyDescent="0.2"/>
  <cols>
    <col min="1" max="1" width="2" customWidth="1"/>
    <col min="8" max="8" width="20.140625" customWidth="1"/>
    <col min="9" max="9" width="22.5703125" customWidth="1"/>
    <col min="10" max="10" width="2.85546875" customWidth="1"/>
  </cols>
  <sheetData>
    <row r="12" spans="9:9" ht="38.25" x14ac:dyDescent="0.2">
      <c r="I12" s="81" t="s">
        <v>43</v>
      </c>
    </row>
    <row r="13" spans="9:9" ht="39" customHeight="1" x14ac:dyDescent="0.2"/>
    <row r="23" spans="9:9" ht="51" x14ac:dyDescent="0.2">
      <c r="I23" s="83" t="s">
        <v>44</v>
      </c>
    </row>
    <row r="35" spans="9:9" ht="89.25" x14ac:dyDescent="0.2">
      <c r="I35" s="81" t="s">
        <v>49</v>
      </c>
    </row>
    <row r="39" spans="9:9" x14ac:dyDescent="0.2">
      <c r="I39" s="82" t="s">
        <v>0</v>
      </c>
    </row>
  </sheetData>
  <sheetProtection password="DB25" sheet="1" objects="1" scenarios="1"/>
  <pageMargins left="0.7" right="0.7" top="0.75" bottom="0.75" header="0.3" footer="0.3"/>
  <pageSetup orientation="portrait" r:id="rId1"/>
  <rowBreaks count="1" manualBreakCount="1">
    <brk id="28" min="9"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2:J118"/>
  <sheetViews>
    <sheetView zoomScale="205" zoomScaleNormal="205" workbookViewId="0"/>
  </sheetViews>
  <sheetFormatPr defaultRowHeight="12.75" x14ac:dyDescent="0.2"/>
  <cols>
    <col min="1" max="1" width="2.42578125" customWidth="1"/>
    <col min="10" max="10" width="2.5703125" customWidth="1"/>
  </cols>
  <sheetData>
    <row r="72" spans="10:10" x14ac:dyDescent="0.2">
      <c r="J72" s="3"/>
    </row>
    <row r="73" spans="10:10" x14ac:dyDescent="0.2">
      <c r="J73" s="3"/>
    </row>
    <row r="74" spans="10:10" x14ac:dyDescent="0.2">
      <c r="J74" s="3"/>
    </row>
    <row r="75" spans="10:10" x14ac:dyDescent="0.2">
      <c r="J75" s="3"/>
    </row>
    <row r="76" spans="10:10" x14ac:dyDescent="0.2">
      <c r="J76" s="3"/>
    </row>
    <row r="77" spans="10:10" x14ac:dyDescent="0.2">
      <c r="J77" s="3"/>
    </row>
    <row r="78" spans="10:10" x14ac:dyDescent="0.2">
      <c r="J78" s="3"/>
    </row>
    <row r="79" spans="10:10" x14ac:dyDescent="0.2">
      <c r="J79" s="3"/>
    </row>
    <row r="80" spans="10:10" x14ac:dyDescent="0.2">
      <c r="J80" s="3"/>
    </row>
    <row r="81" spans="10:10" x14ac:dyDescent="0.2">
      <c r="J81" s="3"/>
    </row>
    <row r="82" spans="10:10" x14ac:dyDescent="0.2">
      <c r="J82" s="3"/>
    </row>
    <row r="83" spans="10:10" x14ac:dyDescent="0.2">
      <c r="J83" s="3"/>
    </row>
    <row r="84" spans="10:10" x14ac:dyDescent="0.2">
      <c r="J84" s="3"/>
    </row>
    <row r="85" spans="10:10" x14ac:dyDescent="0.2">
      <c r="J85" s="3"/>
    </row>
    <row r="86" spans="10:10" x14ac:dyDescent="0.2">
      <c r="J86" s="3"/>
    </row>
    <row r="87" spans="10:10" x14ac:dyDescent="0.2">
      <c r="J87" s="3"/>
    </row>
    <row r="88" spans="10:10" x14ac:dyDescent="0.2">
      <c r="J88" s="3"/>
    </row>
    <row r="89" spans="10:10" x14ac:dyDescent="0.2">
      <c r="J89" s="3"/>
    </row>
    <row r="90" spans="10:10" x14ac:dyDescent="0.2">
      <c r="J90" s="3"/>
    </row>
    <row r="91" spans="10:10" x14ac:dyDescent="0.2">
      <c r="J91" s="3"/>
    </row>
    <row r="92" spans="10:10" x14ac:dyDescent="0.2">
      <c r="J92" s="3"/>
    </row>
    <row r="93" spans="10:10" x14ac:dyDescent="0.2">
      <c r="J93" s="3"/>
    </row>
    <row r="94" spans="10:10" x14ac:dyDescent="0.2">
      <c r="J94" s="3"/>
    </row>
    <row r="95" spans="10:10" x14ac:dyDescent="0.2">
      <c r="J95" s="3"/>
    </row>
    <row r="96" spans="10:10" x14ac:dyDescent="0.2">
      <c r="J96" s="3"/>
    </row>
    <row r="97" spans="10:10" x14ac:dyDescent="0.2">
      <c r="J97" s="3"/>
    </row>
    <row r="98" spans="10:10" x14ac:dyDescent="0.2">
      <c r="J98" s="3"/>
    </row>
    <row r="99" spans="10:10" x14ac:dyDescent="0.2">
      <c r="J99" s="3"/>
    </row>
    <row r="100" spans="10:10" x14ac:dyDescent="0.2">
      <c r="J100" s="3"/>
    </row>
    <row r="101" spans="10:10" x14ac:dyDescent="0.2">
      <c r="J101" s="3"/>
    </row>
    <row r="102" spans="10:10" x14ac:dyDescent="0.2">
      <c r="J102" s="3"/>
    </row>
    <row r="103" spans="10:10" x14ac:dyDescent="0.2">
      <c r="J103" s="3"/>
    </row>
    <row r="104" spans="10:10" x14ac:dyDescent="0.2">
      <c r="J104" s="3"/>
    </row>
    <row r="105" spans="10:10" x14ac:dyDescent="0.2">
      <c r="J105" s="3"/>
    </row>
    <row r="106" spans="10:10" x14ac:dyDescent="0.2">
      <c r="J106" s="3"/>
    </row>
    <row r="107" spans="10:10" x14ac:dyDescent="0.2">
      <c r="J107" s="3"/>
    </row>
    <row r="108" spans="10:10" x14ac:dyDescent="0.2">
      <c r="J108" s="3"/>
    </row>
    <row r="109" spans="10:10" x14ac:dyDescent="0.2">
      <c r="J109" s="3"/>
    </row>
    <row r="110" spans="10:10" x14ac:dyDescent="0.2">
      <c r="J110" s="3"/>
    </row>
    <row r="111" spans="10:10" x14ac:dyDescent="0.2">
      <c r="J111" s="3"/>
    </row>
    <row r="112" spans="10:10" x14ac:dyDescent="0.2">
      <c r="J112" s="3"/>
    </row>
    <row r="113" spans="1:10" x14ac:dyDescent="0.2">
      <c r="J113" s="3"/>
    </row>
    <row r="114" spans="1:10" x14ac:dyDescent="0.2">
      <c r="J114" s="3"/>
    </row>
    <row r="115" spans="1:10" x14ac:dyDescent="0.2">
      <c r="J115" s="3"/>
    </row>
    <row r="116" spans="1:10" x14ac:dyDescent="0.2">
      <c r="A116" s="3"/>
      <c r="B116" s="3"/>
      <c r="C116" s="3"/>
      <c r="D116" s="3"/>
      <c r="E116" s="3"/>
      <c r="F116" s="3"/>
      <c r="G116" s="3"/>
      <c r="H116" s="3"/>
      <c r="I116" s="3"/>
      <c r="J116" s="3"/>
    </row>
    <row r="117" spans="1:10" x14ac:dyDescent="0.2">
      <c r="A117" s="3"/>
      <c r="B117" s="3"/>
      <c r="C117" s="3"/>
      <c r="D117" s="3"/>
      <c r="E117" s="3"/>
      <c r="F117" s="3"/>
      <c r="G117" s="3"/>
      <c r="H117" s="3"/>
      <c r="I117" s="3"/>
      <c r="J117" s="3"/>
    </row>
    <row r="118" spans="1:10" x14ac:dyDescent="0.2">
      <c r="A118" s="3"/>
      <c r="B118" s="3"/>
      <c r="C118" s="3"/>
      <c r="D118" s="3"/>
      <c r="E118" s="3"/>
      <c r="F118" s="3"/>
      <c r="G118" s="3"/>
      <c r="H118" s="3"/>
      <c r="I118" s="3"/>
      <c r="J118" s="3"/>
    </row>
  </sheetData>
  <sheetProtection password="DB25" sheet="1" objects="1" scenario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205" zoomScaleNormal="205" workbookViewId="0"/>
  </sheetViews>
  <sheetFormatPr defaultRowHeight="12.75" x14ac:dyDescent="0.2"/>
  <cols>
    <col min="1" max="1" width="2.42578125" customWidth="1"/>
    <col min="10" max="10" width="4.85546875" customWidth="1"/>
  </cols>
  <sheetData/>
  <sheetProtection password="DB25"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Out Rush Current Calculation</vt:lpstr>
      <vt:lpstr>C37.06 - 2009</vt:lpstr>
      <vt:lpstr>IEEE Std. 1036-2010</vt:lpstr>
      <vt:lpstr>PES-TR16</vt:lpstr>
      <vt:lpstr>'Out Rush Current Calculation'!_Ref348451275</vt:lpstr>
      <vt:lpstr>'C37.06 - 2009'!Print_Area</vt:lpstr>
      <vt:lpstr>'IEEE Std. 1036-2010'!Print_Area</vt:lpstr>
      <vt:lpstr>'Out Rush Current Calculation'!Print_Area</vt:lpstr>
      <vt:lpstr>'PES-TR16'!Print_Area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Steciuk</dc:creator>
  <cp:lastModifiedBy>Paul</cp:lastModifiedBy>
  <cp:lastPrinted>2015-06-29T21:31:57Z</cp:lastPrinted>
  <dcterms:created xsi:type="dcterms:W3CDTF">2001-12-29T16:04:43Z</dcterms:created>
  <dcterms:modified xsi:type="dcterms:W3CDTF">2020-10-02T15:22:31Z</dcterms:modified>
</cp:coreProperties>
</file>